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00"/>
  </bookViews>
  <sheets>
    <sheet name="改造方案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<sst xmlns="http://schemas.openxmlformats.org/spreadsheetml/2006/main" count="147" uniqueCount="111">
  <si>
    <t>销售成本清单</t>
  </si>
  <si>
    <t>业主单位</t>
  </si>
  <si>
    <t>融科融智-智创中心</t>
  </si>
  <si>
    <t>报价单位</t>
  </si>
  <si>
    <t>北京三汇能环科技发展有限公司</t>
  </si>
  <si>
    <t>项目地址</t>
  </si>
  <si>
    <t>北京市海淀区唐家岭北环路 6 号院</t>
  </si>
  <si>
    <t>客    服</t>
  </si>
  <si>
    <t>18001317823     400-636-7337</t>
  </si>
  <si>
    <t>联系人</t>
  </si>
  <si>
    <t>庄雪娟</t>
  </si>
  <si>
    <t>报价编号</t>
  </si>
  <si>
    <t>NHY-20240409-Q-01-01-001</t>
  </si>
  <si>
    <t>联系电话</t>
  </si>
  <si>
    <t>销售代表</t>
  </si>
  <si>
    <t xml:space="preserve">王慧娟          13366920263  </t>
  </si>
  <si>
    <t>微信/邮箱</t>
  </si>
  <si>
    <t>技术支持</t>
  </si>
  <si>
    <t>张立昆          17777859609</t>
  </si>
  <si>
    <t>机 组 概 况</t>
  </si>
  <si>
    <t>序号</t>
  </si>
  <si>
    <t>设备名称</t>
  </si>
  <si>
    <t>品牌</t>
  </si>
  <si>
    <t>型号</t>
  </si>
  <si>
    <t>单位</t>
  </si>
  <si>
    <t>数量</t>
  </si>
  <si>
    <t>生产日期</t>
  </si>
  <si>
    <t>备注</t>
  </si>
  <si>
    <t>螺杆机</t>
  </si>
  <si>
    <t>汇中</t>
  </si>
  <si>
    <t>HWLS435.2CC2</t>
  </si>
  <si>
    <t>台</t>
  </si>
  <si>
    <t>冷却塔</t>
  </si>
  <si>
    <t>京港</t>
  </si>
  <si>
    <t>350 吨/H</t>
  </si>
  <si>
    <t>组</t>
  </si>
  <si>
    <t>马利</t>
  </si>
  <si>
    <t>500 吨/H</t>
  </si>
  <si>
    <t>冷却泵</t>
  </si>
  <si>
    <t>方正</t>
  </si>
  <si>
    <t>37KW</t>
  </si>
  <si>
    <t>冷冻泵</t>
  </si>
  <si>
    <t>45KW</t>
  </si>
  <si>
    <t>现状</t>
  </si>
  <si>
    <t>螺杆机没有减震装置，管道支吊架与主体结构硬性连接传振，设备与管道软接头采用金属软连接抗震效果不佳。</t>
  </si>
  <si>
    <t>方案</t>
  </si>
  <si>
    <t xml:space="preserve">1.螺杆机底座加装可调节阻尼弹簧减震器减震器；                                                                2.螺杆机进出口连接管道更换双胶球橡胶软接头；                                                           3.螺杆机附近3个固定吊架改成门字形落地支架，加装减震器；                                            4.管道穿墙12处加装套管，套管内用离心玻璃棉填充；                                                5.减震器和双胶球软接头由甲方提供。                                                    </t>
  </si>
  <si>
    <r>
      <rPr>
        <sz val="10"/>
        <rFont val="宋体"/>
        <charset val="134"/>
      </rPr>
      <t xml:space="preserve">                                 </t>
    </r>
    <r>
      <rPr>
        <b/>
        <sz val="10"/>
        <rFont val="宋体"/>
        <charset val="134"/>
      </rPr>
      <t>成 本 明 细</t>
    </r>
    <r>
      <rPr>
        <sz val="10"/>
        <rFont val="宋体"/>
        <charset val="134"/>
      </rPr>
      <t xml:space="preserve">                     单位（人民币）：元 </t>
    </r>
  </si>
  <si>
    <t>类别</t>
  </si>
  <si>
    <t>部品/作业名称</t>
  </si>
  <si>
    <t>单价</t>
  </si>
  <si>
    <t>金额/￥</t>
  </si>
  <si>
    <t>交付</t>
  </si>
  <si>
    <t>螺杆机加装减震器</t>
  </si>
  <si>
    <t>普工</t>
  </si>
  <si>
    <t>工</t>
  </si>
  <si>
    <t>4人4天</t>
  </si>
  <si>
    <t>焊工</t>
  </si>
  <si>
    <t>管道固定吊架改支架+减震器3处</t>
  </si>
  <si>
    <t>2人2天</t>
  </si>
  <si>
    <t>软接头更换8个</t>
  </si>
  <si>
    <t>2人3天</t>
  </si>
  <si>
    <t>管道穿墙12处加装套管，套管内用离心玻璃棉填充</t>
  </si>
  <si>
    <t>3人4天</t>
  </si>
  <si>
    <t>保温恢复</t>
  </si>
  <si>
    <t>2人1天</t>
  </si>
  <si>
    <t>钣金工</t>
  </si>
  <si>
    <t>车费</t>
  </si>
  <si>
    <t>/</t>
  </si>
  <si>
    <t>项</t>
  </si>
  <si>
    <t>餐补</t>
  </si>
  <si>
    <t>规费</t>
  </si>
  <si>
    <t>不含税价小计</t>
  </si>
  <si>
    <t>毛利</t>
  </si>
  <si>
    <t>不含税小计*20%</t>
  </si>
  <si>
    <t>税金</t>
  </si>
  <si>
    <t>交付价税合计</t>
  </si>
  <si>
    <t>采购</t>
  </si>
  <si>
    <t>可调节阻尼弹簧减震器</t>
  </si>
  <si>
    <t>双胶球橡胶软接头</t>
  </si>
  <si>
    <t>蝶阀法兰</t>
  </si>
  <si>
    <t>DN250</t>
  </si>
  <si>
    <t>个</t>
  </si>
  <si>
    <t>型钢</t>
  </si>
  <si>
    <t>10#镀锌槽钢</t>
  </si>
  <si>
    <t>米</t>
  </si>
  <si>
    <t>钢板</t>
  </si>
  <si>
    <t>200*200*8</t>
  </si>
  <si>
    <t>块</t>
  </si>
  <si>
    <t>保温材料</t>
  </si>
  <si>
    <t>B1及橡塑保温板，厚度50mm</t>
  </si>
  <si>
    <t>㎡</t>
  </si>
  <si>
    <t>保温保护壳</t>
  </si>
  <si>
    <t>镀锌钢板，厚度0.5mm</t>
  </si>
  <si>
    <t>其他辅材</t>
  </si>
  <si>
    <t>螺栓，油漆等</t>
  </si>
  <si>
    <t>运费</t>
  </si>
  <si>
    <t>不含税小计</t>
  </si>
  <si>
    <t>回收</t>
  </si>
  <si>
    <t>不含税小计*5%</t>
  </si>
  <si>
    <t>价税合计</t>
  </si>
  <si>
    <t>销售</t>
  </si>
  <si>
    <t>销售底价</t>
  </si>
  <si>
    <t>居间费</t>
  </si>
  <si>
    <t>含税</t>
  </si>
  <si>
    <t>合同金额</t>
  </si>
  <si>
    <t>销售部提成</t>
  </si>
  <si>
    <t>新客户开发费用</t>
  </si>
  <si>
    <t>公司毛利</t>
  </si>
  <si>
    <t>含税小计</t>
  </si>
  <si>
    <t>备注：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</si>
</sst>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0"/>
      <color rgb="FF80008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theme="1"/>
      <name val="等线"/>
      <charset val="134"/>
      <scheme val="minor"/>
    </font>
    <font>
      <sz val="10"/>
      <name val="ＭＳ ゴシック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6" borderId="28" applyNumberFormat="0" applyAlignment="0" applyProtection="0">
      <alignment vertical="center"/>
    </xf>
    <xf numFmtId="0" fontId="17" fillId="6" borderId="27" applyNumberFormat="0" applyAlignment="0" applyProtection="0">
      <alignment vertical="center"/>
    </xf>
    <xf numFmtId="0" fontId="18" fillId="7" borderId="29" applyNumberFormat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  <xf numFmtId="0" fontId="27" fillId="0" borderId="0"/>
  </cellStyleXfs>
  <cellXfs count="8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6" applyFont="1" applyBorder="1" applyAlignment="1" applyProtection="1">
      <alignment horizontal="left" vertical="center"/>
    </xf>
    <xf numFmtId="0" fontId="2" fillId="0" borderId="4" xfId="6" applyFont="1" applyBorder="1" applyAlignment="1" applyProtection="1">
      <alignment horizontal="left" vertical="center"/>
    </xf>
    <xf numFmtId="0" fontId="4" fillId="0" borderId="1" xfId="6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4" fontId="2" fillId="0" borderId="15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right" vertical="center"/>
    </xf>
    <xf numFmtId="9" fontId="2" fillId="0" borderId="1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9" fontId="2" fillId="0" borderId="17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6" applyFont="1" applyBorder="1" applyAlignment="1" applyProtection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 wrapText="1"/>
    </xf>
    <xf numFmtId="176" fontId="2" fillId="0" borderId="20" xfId="0" applyNumberFormat="1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3" borderId="22" xfId="0" applyNumberFormat="1" applyFont="1" applyFill="1" applyBorder="1" applyAlignment="1">
      <alignment horizontal="center" vertical="center"/>
    </xf>
    <xf numFmtId="10" fontId="2" fillId="0" borderId="22" xfId="0" applyNumberFormat="1" applyFont="1" applyBorder="1" applyAlignment="1">
      <alignment horizontal="center" vertical="center"/>
    </xf>
    <xf numFmtId="10" fontId="2" fillId="0" borderId="23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標準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241300</xdr:colOff>
      <xdr:row>0</xdr:row>
      <xdr:rowOff>139700</xdr:rowOff>
    </xdr:from>
    <xdr:to>
      <xdr:col>6</xdr:col>
      <xdr:colOff>495935</xdr:colOff>
      <xdr:row>6</xdr:row>
      <xdr:rowOff>191770</xdr:rowOff>
    </xdr:to>
    <xdr:pic>
      <xdr:nvPicPr>
        <xdr:cNvPr id="2" name="图片 1" descr="公司章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23970" y="139700"/>
          <a:ext cx="1373505" cy="1376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nhuinh@163.com" TargetMode="External"/><Relationship Id="rId2" Type="http://schemas.openxmlformats.org/officeDocument/2006/relationships/hyperlink" Target="mailto:1074233046@qq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60"/>
  <sheetViews>
    <sheetView tabSelected="1" zoomScale="85" zoomScaleNormal="85" topLeftCell="A32" workbookViewId="0">
      <selection activeCell="D43" sqref="D43"/>
    </sheetView>
  </sheetViews>
  <sheetFormatPr defaultColWidth="9" defaultRowHeight="14"/>
  <cols>
    <col min="1" max="1" width="6.46666666666667" customWidth="1"/>
    <col min="2" max="2" width="8.44166666666667" customWidth="1"/>
    <col min="3" max="3" width="17" customWidth="1"/>
    <col min="4" max="4" width="15.1083333333333" customWidth="1"/>
    <col min="5" max="5" width="5.68333333333333" customWidth="1"/>
    <col min="7" max="7" width="10.4416666666667" customWidth="1"/>
    <col min="8" max="8" width="9.7" customWidth="1"/>
    <col min="9" max="9" width="10" customWidth="1"/>
    <col min="11" max="11" width="11.5833333333333"/>
  </cols>
  <sheetData>
    <row r="1" ht="2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6.05" customHeight="1" spans="1:9">
      <c r="A2" s="2" t="s">
        <v>1</v>
      </c>
      <c r="B2" s="3" t="s">
        <v>2</v>
      </c>
      <c r="C2" s="3"/>
      <c r="D2" s="3"/>
      <c r="E2" s="4" t="s">
        <v>3</v>
      </c>
      <c r="F2" s="5" t="s">
        <v>4</v>
      </c>
      <c r="G2" s="5"/>
      <c r="H2" s="5"/>
      <c r="I2" s="5"/>
    </row>
    <row r="3" ht="16.05" customHeight="1" spans="1:9">
      <c r="A3" s="2" t="s">
        <v>5</v>
      </c>
      <c r="B3" s="3" t="s">
        <v>6</v>
      </c>
      <c r="C3" s="3"/>
      <c r="D3" s="3"/>
      <c r="E3" s="2" t="s">
        <v>7</v>
      </c>
      <c r="F3" s="5" t="s">
        <v>8</v>
      </c>
      <c r="G3" s="5"/>
      <c r="H3" s="5"/>
      <c r="I3" s="5"/>
    </row>
    <row r="4" ht="16.05" customHeight="1" spans="1:9">
      <c r="A4" s="2" t="s">
        <v>9</v>
      </c>
      <c r="B4" s="3" t="s">
        <v>10</v>
      </c>
      <c r="C4" s="3"/>
      <c r="D4" s="3"/>
      <c r="E4" s="5" t="s">
        <v>11</v>
      </c>
      <c r="F4" s="6" t="s">
        <v>12</v>
      </c>
      <c r="G4" s="7"/>
      <c r="H4" s="7"/>
      <c r="I4" s="68"/>
    </row>
    <row r="5" ht="16.05" customHeight="1" spans="1:9">
      <c r="A5" s="2" t="s">
        <v>13</v>
      </c>
      <c r="B5" s="3">
        <v>15810074130</v>
      </c>
      <c r="C5" s="3"/>
      <c r="D5" s="3"/>
      <c r="E5" s="2" t="s">
        <v>14</v>
      </c>
      <c r="F5" s="5" t="s">
        <v>15</v>
      </c>
      <c r="G5" s="5"/>
      <c r="H5" s="5"/>
      <c r="I5" s="5"/>
    </row>
    <row r="6" ht="16.05" customHeight="1" spans="1:9">
      <c r="A6" s="2" t="s">
        <v>16</v>
      </c>
      <c r="B6" s="8"/>
      <c r="C6" s="9"/>
      <c r="D6" s="9"/>
      <c r="E6" s="2" t="s">
        <v>17</v>
      </c>
      <c r="F6" s="10" t="s">
        <v>18</v>
      </c>
      <c r="G6" s="11"/>
      <c r="H6" s="11"/>
      <c r="I6" s="69"/>
    </row>
    <row r="7" ht="16.05" customHeight="1" spans="1:9">
      <c r="A7" s="12" t="s">
        <v>19</v>
      </c>
      <c r="B7" s="12"/>
      <c r="C7" s="12"/>
      <c r="D7" s="12"/>
      <c r="E7" s="12"/>
      <c r="F7" s="12"/>
      <c r="G7" s="12"/>
      <c r="H7" s="12"/>
      <c r="I7" s="12"/>
    </row>
    <row r="8" ht="16.05" customHeight="1" spans="1:9">
      <c r="A8" s="13" t="s">
        <v>20</v>
      </c>
      <c r="B8" s="13" t="s">
        <v>21</v>
      </c>
      <c r="C8" s="13" t="s">
        <v>22</v>
      </c>
      <c r="D8" s="13" t="s">
        <v>23</v>
      </c>
      <c r="E8" s="13" t="s">
        <v>24</v>
      </c>
      <c r="F8" s="13" t="s">
        <v>25</v>
      </c>
      <c r="G8" s="13" t="s">
        <v>26</v>
      </c>
      <c r="H8" s="9" t="s">
        <v>27</v>
      </c>
      <c r="I8" s="9"/>
    </row>
    <row r="9" ht="25.05" customHeight="1" spans="1:9">
      <c r="A9" s="13">
        <v>1</v>
      </c>
      <c r="B9" s="13" t="s">
        <v>28</v>
      </c>
      <c r="C9" s="14" t="s">
        <v>29</v>
      </c>
      <c r="D9" s="3" t="s">
        <v>30</v>
      </c>
      <c r="E9" s="14" t="s">
        <v>31</v>
      </c>
      <c r="F9" s="14">
        <v>2</v>
      </c>
      <c r="G9" s="15">
        <v>42370</v>
      </c>
      <c r="H9" s="13"/>
      <c r="I9" s="13"/>
    </row>
    <row r="10" ht="25.05" customHeight="1" spans="1:9">
      <c r="A10" s="13">
        <v>2</v>
      </c>
      <c r="B10" s="14" t="s">
        <v>32</v>
      </c>
      <c r="C10" s="14" t="s">
        <v>33</v>
      </c>
      <c r="D10" s="3" t="s">
        <v>34</v>
      </c>
      <c r="E10" s="14" t="s">
        <v>35</v>
      </c>
      <c r="F10" s="14">
        <v>2</v>
      </c>
      <c r="G10" s="15">
        <v>42370</v>
      </c>
      <c r="H10" s="16"/>
      <c r="I10" s="70"/>
    </row>
    <row r="11" ht="25.05" customHeight="1" spans="1:9">
      <c r="A11" s="13">
        <v>3</v>
      </c>
      <c r="B11" s="14" t="s">
        <v>32</v>
      </c>
      <c r="C11" s="14" t="s">
        <v>36</v>
      </c>
      <c r="D11" s="3" t="s">
        <v>37</v>
      </c>
      <c r="E11" s="14" t="s">
        <v>31</v>
      </c>
      <c r="F11" s="14">
        <v>1</v>
      </c>
      <c r="G11" s="15">
        <v>44927</v>
      </c>
      <c r="H11" s="16"/>
      <c r="I11" s="70"/>
    </row>
    <row r="12" ht="25.05" customHeight="1" spans="1:9">
      <c r="A12" s="13">
        <v>4</v>
      </c>
      <c r="B12" s="14" t="s">
        <v>38</v>
      </c>
      <c r="C12" s="14" t="s">
        <v>39</v>
      </c>
      <c r="D12" s="3" t="s">
        <v>40</v>
      </c>
      <c r="E12" s="14" t="s">
        <v>31</v>
      </c>
      <c r="F12" s="14">
        <v>3</v>
      </c>
      <c r="G12" s="15">
        <v>42248</v>
      </c>
      <c r="H12" s="16"/>
      <c r="I12" s="70"/>
    </row>
    <row r="13" ht="25.05" customHeight="1" spans="1:9">
      <c r="A13" s="13">
        <v>5</v>
      </c>
      <c r="B13" s="14" t="s">
        <v>41</v>
      </c>
      <c r="C13" s="14" t="s">
        <v>39</v>
      </c>
      <c r="D13" s="3" t="s">
        <v>42</v>
      </c>
      <c r="E13" s="14" t="s">
        <v>31</v>
      </c>
      <c r="F13" s="14">
        <v>3</v>
      </c>
      <c r="G13" s="15">
        <v>42248</v>
      </c>
      <c r="H13" s="16"/>
      <c r="I13" s="70"/>
    </row>
    <row r="14" ht="25.05" customHeight="1" spans="1:9">
      <c r="A14" s="13" t="s">
        <v>43</v>
      </c>
      <c r="B14" s="17" t="s">
        <v>44</v>
      </c>
      <c r="C14" s="18"/>
      <c r="D14" s="18"/>
      <c r="E14" s="18"/>
      <c r="F14" s="18"/>
      <c r="G14" s="18"/>
      <c r="H14" s="18"/>
      <c r="I14" s="71"/>
    </row>
    <row r="15" ht="82" customHeight="1" spans="1:9">
      <c r="A15" s="13" t="s">
        <v>45</v>
      </c>
      <c r="B15" s="19" t="s">
        <v>46</v>
      </c>
      <c r="C15" s="5"/>
      <c r="D15" s="5"/>
      <c r="E15" s="5"/>
      <c r="F15" s="5"/>
      <c r="G15" s="5"/>
      <c r="H15" s="5"/>
      <c r="I15" s="5"/>
    </row>
    <row r="16" ht="18" customHeight="1" spans="1:9">
      <c r="A16" s="20" t="s">
        <v>47</v>
      </c>
      <c r="B16" s="20"/>
      <c r="C16" s="20"/>
      <c r="D16" s="20"/>
      <c r="E16" s="20"/>
      <c r="F16" s="20"/>
      <c r="G16" s="20"/>
      <c r="H16" s="20"/>
      <c r="I16" s="20"/>
    </row>
    <row r="17" ht="18" customHeight="1" spans="1:9">
      <c r="A17" s="21" t="s">
        <v>48</v>
      </c>
      <c r="B17" s="22" t="s">
        <v>49</v>
      </c>
      <c r="C17" s="22"/>
      <c r="D17" s="23" t="s">
        <v>23</v>
      </c>
      <c r="E17" s="22" t="s">
        <v>25</v>
      </c>
      <c r="F17" s="22" t="s">
        <v>24</v>
      </c>
      <c r="G17" s="23" t="s">
        <v>50</v>
      </c>
      <c r="H17" s="23" t="s">
        <v>51</v>
      </c>
      <c r="I17" s="72" t="s">
        <v>27</v>
      </c>
    </row>
    <row r="18" ht="25.95" customHeight="1" spans="1:9">
      <c r="A18" s="24" t="s">
        <v>52</v>
      </c>
      <c r="B18" s="25" t="s">
        <v>53</v>
      </c>
      <c r="C18" s="26"/>
      <c r="D18" s="9" t="s">
        <v>54</v>
      </c>
      <c r="E18" s="13">
        <v>8</v>
      </c>
      <c r="F18" s="14" t="s">
        <v>55</v>
      </c>
      <c r="G18" s="27">
        <v>300</v>
      </c>
      <c r="H18" s="28">
        <f t="shared" ref="H18:H29" si="0">E18*G18</f>
        <v>2400</v>
      </c>
      <c r="I18" s="73" t="s">
        <v>56</v>
      </c>
    </row>
    <row r="19" ht="25.95" customHeight="1" spans="1:9">
      <c r="A19" s="24"/>
      <c r="B19" s="29"/>
      <c r="C19" s="30"/>
      <c r="D19" s="9" t="s">
        <v>57</v>
      </c>
      <c r="E19" s="13">
        <v>8</v>
      </c>
      <c r="F19" s="14" t="s">
        <v>55</v>
      </c>
      <c r="G19" s="27">
        <v>500</v>
      </c>
      <c r="H19" s="28">
        <f t="shared" si="0"/>
        <v>4000</v>
      </c>
      <c r="I19" s="74"/>
    </row>
    <row r="20" ht="18" customHeight="1" spans="1:9">
      <c r="A20" s="24"/>
      <c r="B20" s="25" t="s">
        <v>58</v>
      </c>
      <c r="C20" s="26"/>
      <c r="D20" s="9" t="s">
        <v>54</v>
      </c>
      <c r="E20" s="13">
        <v>2</v>
      </c>
      <c r="F20" s="14" t="s">
        <v>55</v>
      </c>
      <c r="G20" s="27">
        <v>300</v>
      </c>
      <c r="H20" s="28">
        <f t="shared" si="0"/>
        <v>600</v>
      </c>
      <c r="I20" s="73" t="s">
        <v>59</v>
      </c>
    </row>
    <row r="21" ht="18" customHeight="1" spans="1:9">
      <c r="A21" s="24"/>
      <c r="B21" s="29"/>
      <c r="C21" s="30"/>
      <c r="D21" s="9" t="s">
        <v>57</v>
      </c>
      <c r="E21" s="13">
        <v>2</v>
      </c>
      <c r="F21" s="14" t="s">
        <v>55</v>
      </c>
      <c r="G21" s="27">
        <v>500</v>
      </c>
      <c r="H21" s="28">
        <f t="shared" si="0"/>
        <v>1000</v>
      </c>
      <c r="I21" s="74"/>
    </row>
    <row r="22" ht="25.95" customHeight="1" spans="1:9">
      <c r="A22" s="24"/>
      <c r="B22" s="25" t="s">
        <v>60</v>
      </c>
      <c r="C22" s="26"/>
      <c r="D22" s="9" t="s">
        <v>54</v>
      </c>
      <c r="E22" s="31">
        <v>3</v>
      </c>
      <c r="F22" s="14" t="s">
        <v>55</v>
      </c>
      <c r="G22" s="27">
        <v>300</v>
      </c>
      <c r="H22" s="28">
        <f t="shared" si="0"/>
        <v>900</v>
      </c>
      <c r="I22" s="75" t="s">
        <v>61</v>
      </c>
    </row>
    <row r="23" ht="18" customHeight="1" spans="1:9">
      <c r="A23" s="24"/>
      <c r="B23" s="29"/>
      <c r="C23" s="30"/>
      <c r="D23" s="9" t="s">
        <v>57</v>
      </c>
      <c r="E23" s="13">
        <v>3</v>
      </c>
      <c r="F23" s="14" t="s">
        <v>55</v>
      </c>
      <c r="G23" s="27">
        <v>500</v>
      </c>
      <c r="H23" s="28">
        <f t="shared" si="0"/>
        <v>1500</v>
      </c>
      <c r="I23" s="76"/>
    </row>
    <row r="24" ht="45" customHeight="1" spans="1:9">
      <c r="A24" s="24"/>
      <c r="B24" s="25" t="s">
        <v>62</v>
      </c>
      <c r="C24" s="26"/>
      <c r="D24" s="9" t="s">
        <v>54</v>
      </c>
      <c r="E24" s="13">
        <v>12</v>
      </c>
      <c r="F24" s="14" t="s">
        <v>55</v>
      </c>
      <c r="G24" s="27">
        <v>300</v>
      </c>
      <c r="H24" s="28">
        <f t="shared" si="0"/>
        <v>3600</v>
      </c>
      <c r="I24" s="77" t="s">
        <v>63</v>
      </c>
    </row>
    <row r="25" ht="18" customHeight="1" spans="1:9">
      <c r="A25" s="24"/>
      <c r="B25" s="25" t="s">
        <v>64</v>
      </c>
      <c r="C25" s="26"/>
      <c r="D25" s="9" t="s">
        <v>54</v>
      </c>
      <c r="E25" s="31">
        <v>1</v>
      </c>
      <c r="F25" s="14" t="s">
        <v>55</v>
      </c>
      <c r="G25" s="27">
        <v>300</v>
      </c>
      <c r="H25" s="28">
        <f t="shared" si="0"/>
        <v>300</v>
      </c>
      <c r="I25" s="75" t="s">
        <v>65</v>
      </c>
    </row>
    <row r="26" ht="18" customHeight="1" spans="1:9">
      <c r="A26" s="24"/>
      <c r="B26" s="29"/>
      <c r="C26" s="30"/>
      <c r="D26" s="9" t="s">
        <v>66</v>
      </c>
      <c r="E26" s="31">
        <v>1</v>
      </c>
      <c r="F26" s="14" t="s">
        <v>55</v>
      </c>
      <c r="G26" s="27">
        <v>500</v>
      </c>
      <c r="H26" s="28">
        <f t="shared" si="0"/>
        <v>500</v>
      </c>
      <c r="I26" s="76"/>
    </row>
    <row r="27" ht="18" customHeight="1" spans="1:9">
      <c r="A27" s="24"/>
      <c r="B27" s="32" t="s">
        <v>67</v>
      </c>
      <c r="C27" s="32"/>
      <c r="D27" s="9" t="s">
        <v>68</v>
      </c>
      <c r="E27" s="31">
        <v>1</v>
      </c>
      <c r="F27" s="14" t="s">
        <v>69</v>
      </c>
      <c r="G27" s="27">
        <v>1500</v>
      </c>
      <c r="H27" s="28">
        <f t="shared" si="0"/>
        <v>1500</v>
      </c>
      <c r="I27" s="78"/>
    </row>
    <row r="28" ht="18" customHeight="1" spans="1:9">
      <c r="A28" s="24"/>
      <c r="B28" s="32" t="s">
        <v>70</v>
      </c>
      <c r="C28" s="32"/>
      <c r="D28" s="9" t="s">
        <v>68</v>
      </c>
      <c r="E28" s="31">
        <v>40</v>
      </c>
      <c r="F28" s="14" t="s">
        <v>55</v>
      </c>
      <c r="G28" s="27">
        <v>30</v>
      </c>
      <c r="H28" s="28">
        <f t="shared" si="0"/>
        <v>1200</v>
      </c>
      <c r="I28" s="78"/>
    </row>
    <row r="29" ht="18" customHeight="1" spans="1:9">
      <c r="A29" s="24"/>
      <c r="B29" s="32" t="s">
        <v>71</v>
      </c>
      <c r="C29" s="32"/>
      <c r="D29" s="9" t="s">
        <v>68</v>
      </c>
      <c r="E29" s="31">
        <v>40</v>
      </c>
      <c r="F29" s="14" t="s">
        <v>55</v>
      </c>
      <c r="G29" s="27">
        <v>120</v>
      </c>
      <c r="H29" s="28">
        <f t="shared" si="0"/>
        <v>4800</v>
      </c>
      <c r="I29" s="78"/>
    </row>
    <row r="30" ht="18" customHeight="1" spans="1:9">
      <c r="A30" s="24"/>
      <c r="B30" s="33" t="s">
        <v>72</v>
      </c>
      <c r="C30" s="33"/>
      <c r="D30" s="34"/>
      <c r="E30" s="34"/>
      <c r="F30" s="34"/>
      <c r="G30" s="35"/>
      <c r="H30" s="36">
        <f>SUM(H18:H29)</f>
        <v>22300</v>
      </c>
      <c r="I30" s="78"/>
    </row>
    <row r="31" ht="25.8" customHeight="1" spans="1:9">
      <c r="A31" s="24"/>
      <c r="B31" s="5" t="s">
        <v>73</v>
      </c>
      <c r="C31" s="5"/>
      <c r="D31" s="9" t="s">
        <v>74</v>
      </c>
      <c r="E31" s="9"/>
      <c r="F31" s="9"/>
      <c r="G31" s="9"/>
      <c r="H31" s="28">
        <f>H30*20%</f>
        <v>4460</v>
      </c>
      <c r="I31" s="78"/>
    </row>
    <row r="32" ht="18" customHeight="1" spans="1:9">
      <c r="A32" s="24"/>
      <c r="B32" s="9" t="s">
        <v>72</v>
      </c>
      <c r="C32" s="9"/>
      <c r="D32" s="9"/>
      <c r="E32" s="9"/>
      <c r="F32" s="9"/>
      <c r="G32" s="9"/>
      <c r="H32" s="28">
        <f>SUM(H30:H31)</f>
        <v>26760</v>
      </c>
      <c r="I32" s="78"/>
    </row>
    <row r="33" ht="18" customHeight="1" spans="1:9">
      <c r="A33" s="24"/>
      <c r="B33" s="9" t="s">
        <v>75</v>
      </c>
      <c r="C33" s="2"/>
      <c r="D33" s="2"/>
      <c r="E33" s="2"/>
      <c r="F33" s="2"/>
      <c r="G33" s="37">
        <v>0.13</v>
      </c>
      <c r="H33" s="28">
        <f>H32*G33</f>
        <v>3478.8</v>
      </c>
      <c r="I33" s="78"/>
    </row>
    <row r="34" ht="18" customHeight="1" spans="1:9">
      <c r="A34" s="24"/>
      <c r="B34" s="38" t="s">
        <v>76</v>
      </c>
      <c r="C34" s="39"/>
      <c r="D34" s="39"/>
      <c r="E34" s="39"/>
      <c r="F34" s="39"/>
      <c r="G34" s="40"/>
      <c r="H34" s="41">
        <f>SUM(H32:H33)</f>
        <v>30238.8</v>
      </c>
      <c r="I34" s="78">
        <f>H34/H54</f>
        <v>0.75597</v>
      </c>
    </row>
    <row r="35" ht="18" customHeight="1" spans="1:9">
      <c r="A35" s="24" t="s">
        <v>77</v>
      </c>
      <c r="B35" s="42" t="s">
        <v>78</v>
      </c>
      <c r="C35" s="43"/>
      <c r="D35" s="44"/>
      <c r="E35" s="31"/>
      <c r="F35" s="14"/>
      <c r="G35" s="27"/>
      <c r="H35" s="45"/>
      <c r="I35" s="79"/>
    </row>
    <row r="36" ht="18" customHeight="1" spans="1:9">
      <c r="A36" s="24"/>
      <c r="B36" s="42" t="s">
        <v>78</v>
      </c>
      <c r="C36" s="43"/>
      <c r="D36" s="44"/>
      <c r="E36" s="31"/>
      <c r="F36" s="14"/>
      <c r="G36" s="27"/>
      <c r="H36" s="45"/>
      <c r="I36" s="79"/>
    </row>
    <row r="37" ht="18" customHeight="1" spans="1:9">
      <c r="A37" s="24"/>
      <c r="B37" s="42" t="s">
        <v>79</v>
      </c>
      <c r="C37" s="43"/>
      <c r="D37" s="44"/>
      <c r="E37" s="31"/>
      <c r="F37" s="14"/>
      <c r="G37" s="27"/>
      <c r="H37" s="45"/>
      <c r="I37" s="79"/>
    </row>
    <row r="38" ht="18" customHeight="1" spans="1:9">
      <c r="A38" s="24"/>
      <c r="B38" s="42" t="s">
        <v>79</v>
      </c>
      <c r="C38" s="43"/>
      <c r="D38" s="44"/>
      <c r="E38" s="31"/>
      <c r="F38" s="14"/>
      <c r="G38" s="27"/>
      <c r="H38" s="45"/>
      <c r="I38" s="79"/>
    </row>
    <row r="39" ht="18" customHeight="1" spans="1:9">
      <c r="A39" s="24"/>
      <c r="B39" s="42" t="s">
        <v>80</v>
      </c>
      <c r="C39" s="43"/>
      <c r="D39" s="44" t="s">
        <v>81</v>
      </c>
      <c r="E39" s="31">
        <v>8</v>
      </c>
      <c r="F39" s="14" t="s">
        <v>82</v>
      </c>
      <c r="G39" s="27">
        <v>99</v>
      </c>
      <c r="H39" s="45">
        <f t="shared" ref="H39:H45" si="1">G39*E39</f>
        <v>792</v>
      </c>
      <c r="I39" s="79"/>
    </row>
    <row r="40" ht="18" customHeight="1" spans="1:9">
      <c r="A40" s="24"/>
      <c r="B40" s="42" t="s">
        <v>83</v>
      </c>
      <c r="C40" s="43"/>
      <c r="D40" s="44" t="s">
        <v>84</v>
      </c>
      <c r="E40" s="31">
        <v>24</v>
      </c>
      <c r="F40" s="14" t="s">
        <v>85</v>
      </c>
      <c r="G40" s="27">
        <v>38</v>
      </c>
      <c r="H40" s="45">
        <f t="shared" si="1"/>
        <v>912</v>
      </c>
      <c r="I40" s="79"/>
    </row>
    <row r="41" ht="18" customHeight="1" spans="1:9">
      <c r="A41" s="24"/>
      <c r="B41" s="42" t="s">
        <v>86</v>
      </c>
      <c r="C41" s="43"/>
      <c r="D41" s="44" t="s">
        <v>87</v>
      </c>
      <c r="E41" s="31">
        <v>6</v>
      </c>
      <c r="F41" s="14" t="s">
        <v>88</v>
      </c>
      <c r="G41" s="27">
        <v>15</v>
      </c>
      <c r="H41" s="45">
        <f t="shared" si="1"/>
        <v>90</v>
      </c>
      <c r="I41" s="79"/>
    </row>
    <row r="42" ht="38" customHeight="1" spans="1:9">
      <c r="A42" s="24"/>
      <c r="B42" s="42" t="s">
        <v>89</v>
      </c>
      <c r="C42" s="43"/>
      <c r="D42" s="44" t="s">
        <v>90</v>
      </c>
      <c r="E42" s="31">
        <v>2</v>
      </c>
      <c r="F42" s="14" t="s">
        <v>91</v>
      </c>
      <c r="G42" s="27">
        <v>40</v>
      </c>
      <c r="H42" s="45">
        <f t="shared" si="1"/>
        <v>80</v>
      </c>
      <c r="I42" s="79"/>
    </row>
    <row r="43" ht="46" customHeight="1" spans="1:9">
      <c r="A43" s="24"/>
      <c r="B43" s="42" t="s">
        <v>92</v>
      </c>
      <c r="C43" s="43"/>
      <c r="D43" s="44" t="s">
        <v>93</v>
      </c>
      <c r="E43" s="31">
        <v>2</v>
      </c>
      <c r="F43" s="14" t="s">
        <v>91</v>
      </c>
      <c r="G43" s="27">
        <v>45</v>
      </c>
      <c r="H43" s="45">
        <f t="shared" si="1"/>
        <v>90</v>
      </c>
      <c r="I43" s="79"/>
    </row>
    <row r="44" ht="18" customHeight="1" spans="1:9">
      <c r="A44" s="24"/>
      <c r="B44" s="42" t="s">
        <v>94</v>
      </c>
      <c r="C44" s="43"/>
      <c r="D44" s="44" t="s">
        <v>95</v>
      </c>
      <c r="E44" s="31">
        <v>1</v>
      </c>
      <c r="F44" s="14" t="s">
        <v>69</v>
      </c>
      <c r="G44" s="27">
        <v>500</v>
      </c>
      <c r="H44" s="45">
        <f t="shared" si="1"/>
        <v>500</v>
      </c>
      <c r="I44" s="79"/>
    </row>
    <row r="45" ht="18" customHeight="1" spans="1:9">
      <c r="A45" s="24"/>
      <c r="B45" s="42" t="s">
        <v>96</v>
      </c>
      <c r="C45" s="43"/>
      <c r="D45" s="44"/>
      <c r="E45" s="31">
        <v>1</v>
      </c>
      <c r="F45" s="14" t="s">
        <v>69</v>
      </c>
      <c r="G45" s="27">
        <v>200</v>
      </c>
      <c r="H45" s="45">
        <f t="shared" si="1"/>
        <v>200</v>
      </c>
      <c r="I45" s="79"/>
    </row>
    <row r="46" ht="18" customHeight="1" spans="1:9">
      <c r="A46" s="24"/>
      <c r="B46" s="46" t="s">
        <v>97</v>
      </c>
      <c r="C46" s="46"/>
      <c r="D46" s="47"/>
      <c r="E46" s="48"/>
      <c r="F46" s="48"/>
      <c r="G46" s="49"/>
      <c r="H46" s="49">
        <f>SUM(H35:H45)</f>
        <v>2664</v>
      </c>
      <c r="I46" s="78"/>
    </row>
    <row r="47" spans="1:9">
      <c r="A47" s="24"/>
      <c r="B47" s="50" t="s">
        <v>98</v>
      </c>
      <c r="C47" s="2"/>
      <c r="D47" s="9"/>
      <c r="E47" s="9"/>
      <c r="F47" s="9"/>
      <c r="G47" s="28"/>
      <c r="H47" s="28"/>
      <c r="I47" s="78"/>
    </row>
    <row r="48" spans="1:9">
      <c r="A48" s="24"/>
      <c r="B48" s="9" t="s">
        <v>72</v>
      </c>
      <c r="C48" s="9"/>
      <c r="D48" s="9"/>
      <c r="E48" s="2"/>
      <c r="F48" s="2"/>
      <c r="G48" s="37"/>
      <c r="H48" s="28">
        <f>SUM(H46:H47)</f>
        <v>2664</v>
      </c>
      <c r="I48" s="78"/>
    </row>
    <row r="49" spans="1:9">
      <c r="A49" s="24"/>
      <c r="B49" s="9" t="s">
        <v>73</v>
      </c>
      <c r="C49" s="9"/>
      <c r="D49" s="9" t="s">
        <v>99</v>
      </c>
      <c r="E49" s="9"/>
      <c r="F49" s="9"/>
      <c r="G49" s="9"/>
      <c r="H49" s="28">
        <f>H48*5%</f>
        <v>133.2</v>
      </c>
      <c r="I49" s="78"/>
    </row>
    <row r="50" spans="1:9">
      <c r="A50" s="24"/>
      <c r="B50" s="9" t="s">
        <v>75</v>
      </c>
      <c r="C50" s="9"/>
      <c r="D50" s="9"/>
      <c r="E50" s="2"/>
      <c r="F50" s="2"/>
      <c r="G50" s="37">
        <v>0.09</v>
      </c>
      <c r="H50" s="28">
        <f>G50*(H49+H48)</f>
        <v>251.748</v>
      </c>
      <c r="I50" s="78"/>
    </row>
    <row r="51" ht="14.75" spans="1:9">
      <c r="A51" s="51"/>
      <c r="B51" s="52" t="s">
        <v>100</v>
      </c>
      <c r="C51" s="52"/>
      <c r="D51" s="52"/>
      <c r="E51" s="53"/>
      <c r="F51" s="53"/>
      <c r="G51" s="54"/>
      <c r="H51" s="55">
        <f>SUM(H48:H50)</f>
        <v>3048.948</v>
      </c>
      <c r="I51" s="80">
        <f>H51/H54</f>
        <v>0.0762237</v>
      </c>
    </row>
    <row r="52" spans="1:9">
      <c r="A52" s="21" t="s">
        <v>101</v>
      </c>
      <c r="B52" s="56" t="s">
        <v>102</v>
      </c>
      <c r="C52" s="56"/>
      <c r="D52" s="23"/>
      <c r="E52" s="22"/>
      <c r="F52" s="22"/>
      <c r="G52" s="57"/>
      <c r="H52" s="58">
        <f>H51+H34+H53</f>
        <v>33287.748</v>
      </c>
      <c r="I52" s="72"/>
    </row>
    <row r="53" spans="1:9">
      <c r="A53" s="59"/>
      <c r="B53" s="19" t="s">
        <v>103</v>
      </c>
      <c r="C53" s="19"/>
      <c r="D53" s="9"/>
      <c r="E53" s="2"/>
      <c r="F53" s="2"/>
      <c r="G53" s="37"/>
      <c r="H53" s="28"/>
      <c r="I53" s="78" t="s">
        <v>104</v>
      </c>
    </row>
    <row r="54" spans="1:9">
      <c r="A54" s="59"/>
      <c r="B54" s="60" t="s">
        <v>105</v>
      </c>
      <c r="C54" s="60"/>
      <c r="D54" s="61"/>
      <c r="E54" s="61"/>
      <c r="F54" s="61"/>
      <c r="G54" s="61"/>
      <c r="H54" s="62">
        <v>40000</v>
      </c>
      <c r="I54" s="81"/>
    </row>
    <row r="55" spans="1:9">
      <c r="A55" s="59"/>
      <c r="B55" s="5" t="s">
        <v>106</v>
      </c>
      <c r="C55" s="5"/>
      <c r="D55" s="9"/>
      <c r="E55" s="9"/>
      <c r="F55" s="9"/>
      <c r="G55" s="63">
        <v>0.1</v>
      </c>
      <c r="H55" s="28">
        <f>G55*(H54-H52)</f>
        <v>671.2252</v>
      </c>
      <c r="I55" s="82">
        <f>H55/H54</f>
        <v>0.01678063</v>
      </c>
    </row>
    <row r="56" spans="1:9">
      <c r="A56" s="59"/>
      <c r="B56" s="5" t="s">
        <v>107</v>
      </c>
      <c r="C56" s="5"/>
      <c r="D56" s="9"/>
      <c r="E56" s="9"/>
      <c r="F56" s="9"/>
      <c r="G56" s="63">
        <v>0.1</v>
      </c>
      <c r="H56" s="28">
        <f>G56*(H54-H52)</f>
        <v>671.2252</v>
      </c>
      <c r="I56" s="82">
        <f>H56/H54</f>
        <v>0.01678063</v>
      </c>
    </row>
    <row r="57" spans="1:9">
      <c r="A57" s="59"/>
      <c r="B57" s="5" t="s">
        <v>108</v>
      </c>
      <c r="C57" s="5"/>
      <c r="D57" s="9"/>
      <c r="E57" s="9"/>
      <c r="F57" s="9"/>
      <c r="G57" s="63">
        <v>0.8</v>
      </c>
      <c r="H57" s="28">
        <f>G57*(H54-H52)</f>
        <v>5369.8016</v>
      </c>
      <c r="I57" s="82">
        <f>H57/H54</f>
        <v>0.13424504</v>
      </c>
    </row>
    <row r="58" ht="14.75" spans="1:9">
      <c r="A58" s="64"/>
      <c r="B58" s="52" t="s">
        <v>109</v>
      </c>
      <c r="C58" s="52"/>
      <c r="D58" s="52"/>
      <c r="E58" s="52"/>
      <c r="F58" s="52"/>
      <c r="G58" s="65"/>
      <c r="H58" s="55">
        <f>SUM(H55:H57)</f>
        <v>6712.252</v>
      </c>
      <c r="I58" s="83">
        <f>H58/H54</f>
        <v>0.1678063</v>
      </c>
    </row>
    <row r="59" spans="1:9">
      <c r="A59" s="46" t="s">
        <v>110</v>
      </c>
      <c r="B59" s="46"/>
      <c r="C59" s="46"/>
      <c r="D59" s="46"/>
      <c r="E59" s="46"/>
      <c r="F59" s="46"/>
      <c r="G59" s="46"/>
      <c r="H59" s="46"/>
      <c r="I59" s="46"/>
    </row>
    <row r="60" ht="15" spans="1:9">
      <c r="A60" s="1"/>
      <c r="B60" s="66"/>
      <c r="C60" s="66"/>
      <c r="D60" s="67"/>
      <c r="E60" s="66"/>
      <c r="F60" s="66"/>
      <c r="G60" s="67"/>
      <c r="H60" s="67"/>
      <c r="I60" s="84"/>
    </row>
  </sheetData>
  <mergeCells count="67">
    <mergeCell ref="A1:I1"/>
    <mergeCell ref="B2:D2"/>
    <mergeCell ref="F2:I2"/>
    <mergeCell ref="B3:D3"/>
    <mergeCell ref="F3:I3"/>
    <mergeCell ref="B4:D4"/>
    <mergeCell ref="F4:I4"/>
    <mergeCell ref="B5:D5"/>
    <mergeCell ref="F5:I5"/>
    <mergeCell ref="B6:D6"/>
    <mergeCell ref="F6:I6"/>
    <mergeCell ref="A7:I7"/>
    <mergeCell ref="H8:I8"/>
    <mergeCell ref="H9:I9"/>
    <mergeCell ref="H10:I10"/>
    <mergeCell ref="H11:I11"/>
    <mergeCell ref="H12:I12"/>
    <mergeCell ref="H13:I13"/>
    <mergeCell ref="B14:I14"/>
    <mergeCell ref="B15:I15"/>
    <mergeCell ref="A16:I16"/>
    <mergeCell ref="B24:C24"/>
    <mergeCell ref="B27:C27"/>
    <mergeCell ref="B28:C28"/>
    <mergeCell ref="B29:C29"/>
    <mergeCell ref="B30:C30"/>
    <mergeCell ref="B31:C31"/>
    <mergeCell ref="D31:G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8:D48"/>
    <mergeCell ref="B49:C49"/>
    <mergeCell ref="D49:G49"/>
    <mergeCell ref="B50:D50"/>
    <mergeCell ref="B51:D51"/>
    <mergeCell ref="B52:C52"/>
    <mergeCell ref="B53:C53"/>
    <mergeCell ref="B54:C54"/>
    <mergeCell ref="B55:C55"/>
    <mergeCell ref="B56:C56"/>
    <mergeCell ref="B57:C57"/>
    <mergeCell ref="B58:D58"/>
    <mergeCell ref="A59:I59"/>
    <mergeCell ref="A18:A34"/>
    <mergeCell ref="A35:A51"/>
    <mergeCell ref="A52:A58"/>
    <mergeCell ref="I18:I19"/>
    <mergeCell ref="I20:I21"/>
    <mergeCell ref="I22:I23"/>
    <mergeCell ref="I25:I26"/>
    <mergeCell ref="B18:C19"/>
    <mergeCell ref="B20:C21"/>
    <mergeCell ref="B22:C23"/>
    <mergeCell ref="B25:C26"/>
  </mergeCells>
  <hyperlinks>
    <hyperlink ref="B6" r:id="rId2"/>
    <hyperlink ref="F4" r:id="rId3" display="NHY-20240409-Q-01-01-001"/>
  </hyperlink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改造方案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</cp:lastModifiedBy>
  <dcterms:created xsi:type="dcterms:W3CDTF">2015-06-05T18:19:00Z</dcterms:created>
  <dcterms:modified xsi:type="dcterms:W3CDTF">2024-06-28T00:45:58Z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39B5E1F88A974D7E9A4EB591250A64A3</vt:lpwstr>
  </property>
</Properties>
</file>