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供应商!$C$1:$C$2</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<sst xmlns="http://schemas.openxmlformats.org/spreadsheetml/2006/main" count="1901" uniqueCount="1024">
  <si>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</si>
  <si>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</si>
  <si>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</si>
  <si>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</si>
  <si>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</si>
  <si>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</si>
  <si>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</si>
  <si>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</si>
  <si>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</si>
  <si>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</si>
  <si>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</si>
  <si>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</si>
  <si>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</si>
  <si>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</si>
  <si>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</si>
  <si>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</si>
  <si>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</si>
  <si>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</si>
  <si>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</si>
  <si>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</si>
  <si>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</si>
  <si>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</si>
  <si>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</si>
  <si>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</si>
  <si>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</si>
  <si>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</si>
  <si>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</si>
  <si>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</si>
  <si>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</si>
  <si>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</si>
  <si>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</si>
  <si>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</si>
  <si>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</si>
  <si>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</si>
  <si>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</si>
  <si>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</si>
  <si>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</si>
  <si>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</si>
  <si>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</si>
  <si>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</si>
  <si>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</si>
  <si>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</si>
  <si>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</si>
  <si>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</si>
  <si>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</si>
  <si>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</si>
  <si>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</si>
  <si>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</si>
  <si>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</si>
  <si>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</si>
  <si>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</si>
  <si>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</si>
  <si>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</si>
  <si>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</si>
  <si>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</si>
  <si>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</si>
  <si>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</si>
  <si>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</si>
  <si>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</si>
  <si>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</si>
  <si>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</si>
  <si>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</si>
  <si>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</si>
  <si>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</si>
  <si>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</si>
  <si>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</si>
  <si>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</si>
  <si>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</si>
  <si>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</si>
  <si>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</si>
  <si>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</si>
  <si>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</si>
  <si>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</si>
  <si>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</si>
  <si>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</si>
  <si>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</si>
  <si>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</si>
  <si>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</si>
  <si>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</si>
  <si>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</si>
  <si>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</si>
  <si>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</si>
  <si>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</si>
  <si>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</si>
  <si>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</si>
  <si>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</si>
  <si>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</si>
  <si>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</si>
  <si>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</si>
  <si>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</si>
  <si>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</si>
  <si>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</si>
  <si>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</si>
  <si>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</si>
  <si>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</si>
  <si>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</si>
  <si>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</si>
  <si>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</si>
  <si>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</si>
  <si>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</si>
  <si>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</si>
  <si>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</si>
  <si>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</si>
  <si>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</si>
  <si>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</si>
  <si>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</si>
  <si>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</si>
  <si>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</si>
  <si>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</si>
  <si>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</si>
  <si>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</si>
  <si>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</si>
  <si>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</si>
  <si>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</si>
  <si>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</si>
  <si>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</si>
  <si>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</si>
  <si>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</si>
  <si>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</si>
  <si>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</si>
  <si>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</si>
  <si>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</si>
  <si>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</si>
  <si>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</si>
  <si>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</si>
  <si>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</si>
  <si>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</si>
  <si>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</si>
  <si>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</si>
  <si>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</si>
  <si>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</si>
  <si>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</si>
  <si>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</si>
  <si>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</si>
  <si>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</si>
  <si>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</si>
  <si>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</si>
  <si>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</si>
  <si>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</si>
  <si>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</si>
  <si>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</si>
  <si>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</si>
  <si>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</si>
  <si>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</si>
  <si>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</si>
  <si>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</si>
  <si>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</si>
  <si>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</si>
  <si>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</si>
  <si>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</si>
  <si>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</si>
  <si>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</si>
  <si>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</si>
  <si>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预算00037</t>
  </si>
  <si>
    <t>预算00038</t>
  </si>
  <si>
    <t>预算00039</t>
  </si>
  <si>
    <t>预算00040</t>
  </si>
  <si>
    <t>预算00041</t>
  </si>
  <si>
    <t>预算00042</t>
  </si>
  <si>
    <t>预算00043</t>
  </si>
  <si>
    <t>预算00044</t>
  </si>
  <si>
    <t>预算00045</t>
  </si>
  <si>
    <t>预算00046</t>
  </si>
  <si>
    <t>预算00047</t>
  </si>
  <si>
    <t>预算00048</t>
  </si>
  <si>
    <t>预算00049</t>
  </si>
  <si>
    <t>预算00050</t>
  </si>
  <si>
    <t>预算00051</t>
  </si>
  <si>
    <t>预算00052</t>
  </si>
  <si>
    <t>预算00053</t>
  </si>
  <si>
    <t>预算00054</t>
  </si>
  <si>
    <t>预算00055</t>
  </si>
  <si>
    <t>预算00056</t>
  </si>
  <si>
    <t>预算00057</t>
  </si>
  <si>
    <t>预算00058</t>
  </si>
  <si>
    <t>预算00059</t>
  </si>
  <si>
    <t>预算00060</t>
  </si>
  <si>
    <t>预算00061</t>
  </si>
  <si>
    <t>预算00062</t>
  </si>
  <si>
    <t>预算00063</t>
  </si>
  <si>
    <t>预算00064</t>
  </si>
  <si>
    <t>预算00065</t>
  </si>
  <si>
    <t>预算00066</t>
  </si>
  <si>
    <t>预算00067</t>
  </si>
  <si>
    <t>预算00068</t>
  </si>
  <si>
    <t>预算00069</t>
  </si>
  <si>
    <t>预算00070</t>
  </si>
  <si>
    <t>预算00071</t>
  </si>
  <si>
    <t>预算00072</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</si>
  <si>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</si>
  <si>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</si>
  <si>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</si>
  <si>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</si>
  <si>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</si>
  <si>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</si>
  <si>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</si>
  <si>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</si>
  <si>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</si>
  <si>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</si>
  <si>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</si>
  <si>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</si>
  <si>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</si>
  <si>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</si>
  <si>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</si>
  <si>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</si>
  <si>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</si>
  <si>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</si>
  <si>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</si>
  <si>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</si>
  <si>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</si>
  <si>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</si>
  <si>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</si>
  <si>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</si>
  <si>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</si>
  <si>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</si>
  <si>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</si>
  <si>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</si>
  <si>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</si>
  <si>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</si>
  <si>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</si>
  <si>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</si>
  <si>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</si>
  <si>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</si>
  <si>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</si>
  <si>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</si>
  <si>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</si>
  <si>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</si>
  <si>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</si>
  <si>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</si>
  <si>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</si>
  <si>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</si>
  <si>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</si>
  <si>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</si>
  <si>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</si>
  <si>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</si>
  <si>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</si>
  <si>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</si>
  <si>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</si>
  <si>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</si>
  <si>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</si>
  <si>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</si>
  <si>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</si>
  <si>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</si>
  <si>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</si>
  <si>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</si>
  <si>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</si>
  <si>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</si>
  <si>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</si>
  <si>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</si>
  <si>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</si>
  <si>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</si>
  <si>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</si>
  <si>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</si>
  <si>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</si>
  <si>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</si>
  <si>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</si>
  <si>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</si>
  <si>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</si>
  <si>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</si>
  <si>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</si>
  <si>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</si>
  <si>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</si>
  <si>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</si>
  <si>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</si>
  <si>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</si>
  <si>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</si>
  <si>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</si>
  <si>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</si>
  <si>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</si>
  <si>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</si>
  <si>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</si>
  <si>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</si>
  <si>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</si>
  <si>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</si>
  <si>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</si>
  <si>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</si>
  <si>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</si>
  <si>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</si>
  <si>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</si>
  <si>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</si>
  <si>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</si>
  <si>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</si>
  <si>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</si>
  <si>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</si>
  <si>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</si>
  <si>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</si>
  <si>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</si>
  <si>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</si>
  <si>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</si>
  <si>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</si>
  <si>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</si>
  <si>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</si>
  <si>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</si>
  <si>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</si>
  <si>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</si>
  <si>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</si>
  <si>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</si>
  <si>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</si>
  <si>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</si>
  <si>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</si>
  <si>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</si>
  <si>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</si>
  <si>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</si>
  <si>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</si>
  <si>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</si>
  <si>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</si>
  <si>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</si>
  <si>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</si>
  <si>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</si>
  <si>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</si>
  <si>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</si>
  <si>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</si>
  <si>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</si>
  <si>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</si>
  <si>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</si>
  <si>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</si>
  <si>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</si>
  <si>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</si>
  <si>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</si>
  <si>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</si>
  <si>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</si>
  <si>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</si>
  <si>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</si>
  <si>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</si>
  <si>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</si>
  <si>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</si>
  <si>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</si>
  <si>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</si>
  <si>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</si>
  <si>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</si>
  <si>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</si>
  <si>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</si>
  <si>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</si>
  <si>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</si>
  <si>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</si>
  <si>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</si>
  <si>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</si>
  <si>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</si>
  <si>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</si>
  <si>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</si>
  <si>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</si>
  <si>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</si>
  <si>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</si>
  <si>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</si>
  <si>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</si>
  <si>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</si>
  <si>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</si>
  <si>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</si>
  <si>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</si>
  <si>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</si>
  <si>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</si>
  <si>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</si>
  <si>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</si>
  <si>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</si>
  <si>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</si>
  <si>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</si>
  <si>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</si>
  <si>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</si>
  <si>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</si>
  <si>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</si>
  <si>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</si>
  <si>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</si>
  <si>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</si>
  <si>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</si>
  <si>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</si>
  <si>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</si>
  <si>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</si>
  <si>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</si>
  <si>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</si>
  <si>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</si>
  <si>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</si>
  <si>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</si>
  <si>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</si>
  <si>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</si>
  <si>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</si>
  <si>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</si>
  <si>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</si>
  <si>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</si>
  <si>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</si>
  <si>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</si>
  <si>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</si>
  <si>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</si>
  <si>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</si>
  <si>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</si>
  <si>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</si>
  <si>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</si>
  <si>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</si>
  <si>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</si>
  <si>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</si>
  <si>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</si>
  <si>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</si>
  <si>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</si>
  <si>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</si>
  <si>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</si>
  <si>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</si>
  <si>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</si>
  <si>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</si>
  <si>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</si>
  <si>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</si>
  <si>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</si>
  <si>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</si>
  <si>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</si>
  <si>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</si>
  <si>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</si>
  <si>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</si>
  <si>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</si>
  <si>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</si>
  <si>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</si>
  <si>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</si>
  <si>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</si>
  <si>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</si>
  <si>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</si>
  <si>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</si>
  <si>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</si>
  <si>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</si>
  <si>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</si>
  <si>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</si>
  <si>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</si>
  <si>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</si>
  <si>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</si>
  <si>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</si>
  <si>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</si>
  <si>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</si>
  <si>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</si>
  <si>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</si>
  <si>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</si>
  <si>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</si>
  <si>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</si>
  <si>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</si>
  <si>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</si>
  <si>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</si>
  <si>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</si>
  <si>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</si>
  <si>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</si>
  <si>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</si>
  <si>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</si>
  <si>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</si>
  <si>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</si>
  <si>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</si>
  <si>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</si>
  <si>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</si>
  <si>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</si>
  <si>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</si>
  <si>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</si>
  <si>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</si>
  <si>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</si>
  <si>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</si>
  <si>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</si>
  <si>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</si>
  <si>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申请部门</t>
  </si>
  <si>
    <t>申请人</t>
  </si>
  <si>
    <t>申请日期</t>
  </si>
  <si>
    <t>预算支出开始日</t>
  </si>
  <si>
    <t>预算支出结束日</t>
  </si>
  <si>
    <t>本次应付日期</t>
  </si>
  <si>
    <t>本次应付原因</t>
  </si>
  <si>
    <t>水电费</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</si>
  <si>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</si>
  <si>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</si>
  <si>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</si>
  <si>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</si>
  <si>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</si>
  <si>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</si>
  <si>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</si>
  <si>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</si>
  <si>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</si>
  <si>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</si>
  <si>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</si>
  <si>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</si>
  <si>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</si>
  <si>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</si>
  <si>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</si>
  <si>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</si>
  <si>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</si>
  <si>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</si>
  <si>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</si>
  <si>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</si>
  <si>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</si>
  <si>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</si>
  <si>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</si>
  <si>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</si>
  <si>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</si>
  <si>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</si>
  <si>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</si>
  <si>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</si>
  <si>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</si>
  <si>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</si>
  <si>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</si>
  <si>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</si>
  <si>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</si>
  <si>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</si>
  <si>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</si>
  <si>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</si>
  <si>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</si>
  <si>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</si>
  <si>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</si>
  <si>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</si>
  <si>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</si>
  <si>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预算00015-美洋物业-和乔丽晶-EMC-制冷与供暖运营-20190518-P20220610-000579-和乔丽晶采购燃气-202401-20240101-250000</t>
  </si>
  <si>
    <t>应付00013</t>
  </si>
  <si>
    <t>预算00021-美洋物业-和乔丽晶-EMC-制冷与供暖运营-20190518-P20220610-000579-和乔丽晶冬季供暖-电202311-202403-20231101-73500</t>
  </si>
  <si>
    <t>应付00014</t>
  </si>
  <si>
    <t>预算00019-美洋物业-和乔丽晶-EMC-制冷与供暖运营-20190518-P20220610-000579-和乔丽晶冬季供暖-水202311-202403-20231101-1300</t>
  </si>
  <si>
    <t>应付00015</t>
  </si>
  <si>
    <t>应付00016</t>
  </si>
  <si>
    <t>应付00017</t>
  </si>
  <si>
    <t>应付00018</t>
  </si>
  <si>
    <t>应付00019</t>
  </si>
  <si>
    <t>应付00020</t>
  </si>
  <si>
    <t>应付00021</t>
  </si>
  <si>
    <t>应付00022</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</si>
  <si>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</si>
  <si>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</si>
  <si>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</si>
  <si>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</si>
  <si>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</si>
  <si>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</si>
  <si>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</si>
  <si>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</si>
  <si>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</si>
  <si>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</si>
  <si>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</si>
  <si>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</si>
  <si>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</si>
  <si>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</si>
  <si>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</si>
  <si>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</si>
  <si>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</si>
  <si>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</si>
  <si>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</si>
  <si>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</si>
  <si>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</si>
  <si>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</si>
  <si>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</si>
  <si>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</si>
  <si>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</si>
  <si>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</si>
  <si>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</si>
  <si>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</si>
  <si>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</si>
  <si>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</si>
  <si>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</si>
  <si>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</si>
  <si>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</si>
  <si>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</si>
  <si>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</si>
  <si>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</si>
  <si>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</si>
  <si>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</si>
  <si>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</si>
  <si>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</si>
  <si>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</si>
  <si>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</si>
  <si>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</si>
  <si>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</si>
  <si>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</si>
  <si>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</si>
  <si>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</si>
  <si>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</si>
  <si>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</si>
  <si>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</si>
  <si>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</si>
  <si>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</si>
  <si>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</si>
  <si>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</si>
  <si>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</si>
  <si>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</si>
  <si>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</si>
  <si>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</si>
  <si>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</si>
  <si>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</si>
  <si>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</si>
  <si>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</si>
  <si>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</si>
  <si>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</si>
  <si>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</si>
  <si>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</si>
  <si>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</si>
  <si>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</si>
  <si>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</si>
  <si>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</si>
  <si>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</si>
  <si>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</si>
  <si>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</si>
  <si>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</si>
  <si>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</si>
  <si>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</si>
  <si>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</si>
  <si>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</si>
  <si>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</si>
  <si>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</si>
  <si>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</si>
  <si>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</si>
  <si>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</si>
  <si>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</si>
  <si>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</si>
  <si>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</si>
  <si>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</si>
  <si>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</si>
  <si>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</si>
  <si>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</si>
  <si>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</si>
  <si>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</si>
  <si>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</si>
  <si>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</si>
  <si>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</si>
  <si>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</si>
  <si>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</si>
  <si>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</si>
  <si>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</si>
  <si>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</si>
  <si>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</si>
  <si>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</si>
  <si>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</si>
  <si>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</si>
  <si>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</si>
  <si>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</si>
  <si>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</si>
  <si>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</si>
  <si>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</si>
  <si>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</si>
  <si>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</si>
  <si>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</si>
  <si>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</si>
  <si>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</si>
  <si>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</si>
  <si>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</si>
  <si>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</si>
  <si>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</si>
  <si>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</si>
  <si>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</si>
  <si>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</si>
  <si>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</si>
  <si>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</si>
  <si>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</si>
  <si>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</si>
  <si>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</si>
  <si>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</si>
  <si>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</si>
  <si>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</si>
  <si>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</si>
  <si>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</si>
  <si>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</si>
  <si>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</si>
  <si>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</si>
  <si>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</si>
  <si>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</si>
  <si>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</si>
  <si>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</si>
  <si>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</si>
  <si>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</si>
  <si>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</si>
  <si>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</si>
  <si>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</si>
  <si>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</si>
  <si>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</si>
  <si>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</si>
  <si>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</si>
  <si>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</si>
  <si>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</si>
  <si>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</si>
  <si>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</si>
  <si>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</si>
  <si>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</si>
  <si>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</si>
  <si>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</si>
  <si>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</si>
  <si>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</si>
  <si>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</si>
  <si>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</si>
  <si>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</si>
  <si>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</si>
  <si>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</si>
  <si>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</si>
  <si>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</si>
  <si>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</si>
  <si>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</si>
  <si>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</si>
  <si>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</si>
  <si>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</si>
  <si>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</si>
  <si>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</si>
  <si>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</si>
  <si>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</si>
  <si>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</si>
  <si>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</si>
  <si>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</si>
  <si>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</si>
  <si>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</si>
  <si>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</si>
  <si>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</si>
  <si>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</si>
  <si>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</si>
  <si>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</si>
  <si>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</si>
  <si>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</si>
  <si>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</si>
  <si>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</si>
  <si>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</si>
  <si>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</si>
  <si>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</si>
  <si>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</si>
  <si>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</si>
  <si>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</si>
  <si>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</si>
  <si>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</si>
  <si>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</si>
  <si>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</si>
  <si>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</si>
  <si>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</si>
  <si>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</si>
  <si>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</si>
  <si>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</si>
  <si>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</si>
  <si>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</si>
  <si>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</si>
  <si>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</si>
  <si>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</si>
  <si>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</si>
  <si>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</si>
  <si>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</si>
  <si>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</si>
  <si>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</si>
  <si>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</si>
  <si>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</si>
  <si>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</si>
  <si>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</si>
  <si>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</si>
  <si>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</si>
  <si>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</si>
  <si>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</si>
  <si>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</si>
  <si>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</si>
  <si>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</si>
  <si>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</si>
  <si>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</si>
  <si>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</si>
  <si>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</si>
  <si>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</si>
  <si>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</si>
  <si>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</si>
  <si>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</si>
  <si>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</si>
  <si>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</si>
  <si>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</si>
  <si>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</si>
  <si>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</si>
  <si>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</si>
  <si>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</si>
  <si>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</si>
  <si>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</si>
  <si>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</si>
  <si>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</si>
  <si>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</si>
  <si>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</si>
  <si>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</si>
  <si>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</si>
  <si>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</si>
  <si>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</si>
  <si>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</si>
  <si>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</si>
  <si>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</si>
  <si>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</si>
  <si>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</si>
  <si>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</si>
  <si>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</si>
  <si>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</si>
  <si>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</si>
  <si>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</si>
  <si>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</si>
  <si>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</si>
  <si>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</si>
  <si>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</si>
  <si>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</si>
  <si>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</si>
  <si>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</si>
  <si>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</si>
  <si>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</si>
  <si>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</si>
  <si>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</si>
  <si>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</si>
  <si>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</si>
  <si>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</si>
  <si>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</si>
  <si>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</si>
  <si>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</si>
  <si>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</si>
  <si>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</si>
  <si>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</si>
  <si>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</si>
  <si>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</si>
  <si>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</si>
  <si>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</si>
  <si>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</si>
  <si>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</si>
  <si>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</si>
  <si>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</si>
  <si>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</si>
  <si>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</si>
  <si>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</si>
  <si>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</si>
  <si>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</si>
  <si>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</si>
  <si>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</si>
  <si>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</si>
  <si>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</si>
  <si>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</si>
  <si>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</si>
  <si>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</si>
  <si>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</si>
  <si>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</si>
  <si>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</si>
  <si>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</si>
  <si>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</si>
  <si>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</si>
  <si>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</si>
  <si>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</si>
  <si>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</si>
  <si>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</si>
  <si>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</si>
  <si>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</si>
  <si>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</si>
  <si>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</si>
  <si>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</si>
  <si>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</si>
  <si>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</si>
  <si>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</si>
  <si>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</si>
  <si>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</si>
  <si>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</si>
  <si>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</si>
  <si>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</si>
  <si>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</si>
  <si>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</si>
  <si>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</si>
  <si>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</si>
  <si>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</si>
  <si>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</si>
  <si>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</si>
  <si>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</si>
  <si>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</si>
  <si>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</si>
  <si>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</si>
  <si>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</si>
  <si>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</si>
  <si>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</si>
  <si>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</si>
  <si>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</si>
  <si>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</si>
  <si>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</si>
  <si>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</si>
  <si>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</si>
  <si>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</si>
  <si>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</si>
  <si>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</si>
  <si>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</si>
  <si>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</si>
  <si>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</si>
  <si>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</si>
  <si>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</si>
  <si>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</si>
  <si>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</si>
  <si>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</si>
  <si>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</si>
  <si>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</si>
  <si>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</si>
  <si>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</si>
  <si>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</si>
  <si>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</si>
  <si>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</si>
  <si>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</si>
  <si>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</si>
  <si>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</si>
  <si>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</si>
  <si>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</si>
  <si>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</si>
  <si>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</si>
  <si>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</si>
  <si>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</si>
  <si>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</si>
  <si>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</si>
  <si>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</si>
  <si>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</si>
  <si>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</si>
  <si>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</si>
  <si>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</si>
  <si>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</si>
  <si>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</si>
  <si>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</si>
  <si>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</si>
  <si>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</si>
  <si>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</si>
  <si>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</si>
  <si>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</si>
  <si>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</si>
  <si>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</si>
  <si>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</si>
  <si>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</si>
  <si>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</si>
  <si>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</si>
  <si>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</si>
  <si>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</si>
  <si>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</si>
  <si>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</si>
  <si>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</si>
  <si>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</si>
  <si>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</si>
  <si>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</si>
  <si>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</si>
  <si>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</si>
  <si>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</si>
  <si>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</si>
  <si>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</si>
  <si>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</si>
  <si>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</si>
  <si>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</si>
  <si>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</si>
  <si>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</si>
  <si>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</si>
  <si>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</si>
  <si>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</si>
  <si>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</si>
  <si>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</si>
  <si>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</si>
  <si>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</si>
  <si>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</si>
  <si>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</si>
  <si>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</si>
  <si>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</si>
  <si>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</si>
  <si>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</si>
  <si>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</si>
  <si>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</si>
  <si>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</si>
  <si>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</si>
  <si>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</si>
  <si>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</si>
  <si>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</si>
  <si>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</si>
  <si>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</si>
  <si>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</si>
  <si>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</si>
  <si>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</si>
  <si>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</si>
  <si>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</si>
  <si>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</si>
  <si>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</si>
  <si>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</si>
  <si>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</si>
  <si>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</si>
  <si>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</si>
  <si>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</si>
  <si>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</si>
  <si>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</si>
  <si>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</si>
  <si>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</si>
  <si>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</si>
  <si>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</si>
  <si>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</si>
  <si>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</si>
  <si>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</si>
  <si>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</si>
  <si>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</si>
  <si>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</si>
  <si>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</si>
  <si>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</si>
  <si>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</si>
  <si>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</si>
  <si>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</si>
  <si>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</si>
  <si>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</si>
  <si>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</si>
  <si>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</si>
  <si>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</si>
  <si>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</si>
  <si>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</si>
  <si>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</si>
  <si>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</si>
  <si>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</si>
  <si>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</si>
  <si>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</si>
  <si>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</si>
  <si>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</si>
  <si>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</si>
  <si>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</si>
  <si>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</si>
  <si>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</si>
  <si>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</si>
  <si>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</si>
  <si>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</si>
  <si>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</si>
  <si>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</si>
  <si>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</si>
  <si>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</si>
  <si>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</si>
  <si>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</si>
  <si>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</si>
  <si>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</si>
  <si>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</si>
  <si>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</si>
  <si>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</si>
  <si>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</si>
  <si>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</si>
  <si>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</si>
  <si>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</si>
  <si>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</si>
  <si>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</si>
  <si>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</si>
  <si>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</si>
  <si>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</si>
  <si>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</si>
  <si>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</si>
  <si>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</si>
  <si>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</si>
  <si>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</si>
  <si>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</si>
  <si>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</si>
  <si>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</si>
  <si>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</si>
  <si>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</si>
  <si>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</si>
  <si>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</si>
  <si>
    <t>上海浦东发展银行股份有限公司东长安街支行</t>
  </si>
  <si>
    <t>91190154800004433</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</si>
</sst>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49">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3" fillId="0" borderId="1" xfId="0" applyFont="1" applyBorder="1" applyAlignment="1" applyProtection="1">
      <alignment vertical="center" wrapText="1"/>
      <protection locked="0"/>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18" customWidth="1"/>
    <col min="3" max="3" width="10.7333333333333" style="53" customWidth="1"/>
    <col min="4" max="4" width="16.8166666666667" style="53" customWidth="1"/>
    <col min="5" max="5" width="10.7333333333333" style="53" customWidth="1"/>
    <col min="6" max="6" width="10.7333333333333" style="218" customWidth="1"/>
    <col min="7" max="7" width="10.7333333333333" style="219"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0" t="s">
        <v>1</v>
      </c>
      <c r="G1" s="221"/>
      <c r="H1" s="220"/>
      <c r="I1" s="221"/>
      <c r="J1" s="221"/>
    </row>
    <row r="2" s="53" customFormat="1" customHeight="1" spans="1:10">
      <c r="A2" s="222" t="s">
        <v>2</v>
      </c>
      <c r="B2" s="222" t="s">
        <v>3</v>
      </c>
      <c r="C2" s="222" t="s">
        <v>4</v>
      </c>
      <c r="D2" s="223" t="s">
        <v>5</v>
      </c>
      <c r="F2" s="222" t="s">
        <v>6</v>
      </c>
      <c r="G2" s="224" t="s">
        <v>7</v>
      </c>
      <c r="H2" s="225" t="s">
        <v>8</v>
      </c>
      <c r="I2" s="248" t="s">
        <v>9</v>
      </c>
      <c r="J2" s="248" t="s">
        <v>10</v>
      </c>
    </row>
    <row r="3" s="53" customFormat="1" customHeight="1" spans="1:10">
      <c r="A3" s="226" t="str">
        <f>_xlfn.TEXTJOIN("*",0,D5:D12)</f>
        <v>*****P20220610-000186**</v>
      </c>
      <c r="B3" s="227" t="s">
        <v>11</v>
      </c>
      <c r="C3" s="222" t="s">
        <v>12</v>
      </c>
      <c r="D3" s="228">
        <v>45017</v>
      </c>
      <c r="F3" s="222" t="s">
        <v>13</v>
      </c>
      <c r="G3" s="224" t="s">
        <v>14</v>
      </c>
      <c r="H3" s="225">
        <v>0</v>
      </c>
      <c r="I3" s="248">
        <v>0</v>
      </c>
      <c r="J3" s="248">
        <v>0</v>
      </c>
    </row>
    <row r="4" s="53" customFormat="1" customHeight="1" spans="1:10">
      <c r="A4" s="229"/>
      <c r="B4" s="227" t="s">
        <v>11</v>
      </c>
      <c r="C4" s="222" t="s">
        <v>15</v>
      </c>
      <c r="D4" s="228">
        <v>45382</v>
      </c>
      <c r="F4" s="222"/>
      <c r="G4" s="224" t="s">
        <v>16</v>
      </c>
      <c r="H4" s="225">
        <v>0</v>
      </c>
      <c r="I4" s="248">
        <v>0</v>
      </c>
      <c r="J4" s="248">
        <v>0</v>
      </c>
    </row>
    <row r="5" s="53" customFormat="1" customHeight="1" spans="1:10">
      <c r="A5" s="229"/>
      <c r="B5" s="230" t="s">
        <v>17</v>
      </c>
      <c r="C5" s="231" t="s">
        <v>18</v>
      </c>
      <c r="D5" s="228"/>
      <c r="F5" s="222"/>
      <c r="G5" s="232" t="s">
        <v>19</v>
      </c>
      <c r="H5" s="233">
        <v>0</v>
      </c>
      <c r="I5" s="233">
        <v>0</v>
      </c>
      <c r="J5" s="233">
        <v>0</v>
      </c>
    </row>
    <row r="6" s="53" customFormat="1" customHeight="1" spans="1:10">
      <c r="A6" s="229"/>
      <c r="B6" s="230" t="s">
        <v>17</v>
      </c>
      <c r="C6" s="231" t="s">
        <v>20</v>
      </c>
      <c r="D6" s="234"/>
      <c r="F6" s="222" t="s">
        <v>21</v>
      </c>
      <c r="G6" s="235" t="s">
        <v>22</v>
      </c>
      <c r="H6" s="225">
        <f>SUMIFS(预算!L:L,预算!$J:$J,"&gt;="&amp;$D$3,预算!$J:$J,"&lt;="&amp;$D$4,预算!$R:$R,$A$3,预算!$E:$E,G6)</f>
        <v>0</v>
      </c>
      <c r="I6" s="248">
        <f>SUMIFS(应付!$K:$K,应付!$J:$J,"&gt;="&amp;$D$3,应付!$J:$J,"&lt;="&amp;$D$4,应付!U:U,$A$3,应付!$F:$F,G6)</f>
        <v>0</v>
      </c>
      <c r="J6" s="248">
        <f t="shared" ref="J4:J13" si="0">H6-I6</f>
        <v>0</v>
      </c>
    </row>
    <row r="7" s="53" customFormat="1" customHeight="1" spans="1:10">
      <c r="A7" s="229"/>
      <c r="B7" s="230" t="s">
        <v>17</v>
      </c>
      <c r="C7" s="231" t="s">
        <v>23</v>
      </c>
      <c r="D7" s="234"/>
      <c r="F7" s="222"/>
      <c r="G7" s="235" t="s">
        <v>24</v>
      </c>
      <c r="H7" s="225">
        <f>SUMIFS(预算!L:L,预算!$J:$J,"&gt;="&amp;$D$3,预算!$J:$J,"&lt;="&amp;$D$4,预算!$R:$R,$A$3,预算!$E:$E,G7)</f>
        <v>763000</v>
      </c>
      <c r="I7" s="248">
        <f>SUMIFS(应付!$K:$K,应付!$J:$J,"&gt;="&amp;$D$3,应付!$J:$J,"&lt;="&amp;$D$4,应付!U:U,$A$3,应付!$F:$F,G7)</f>
        <v>255000</v>
      </c>
      <c r="J7" s="248">
        <f t="shared" si="0"/>
        <v>508000</v>
      </c>
    </row>
    <row r="8" s="53" customFormat="1" customHeight="1" spans="1:10">
      <c r="A8" s="229"/>
      <c r="B8" s="230" t="s">
        <v>17</v>
      </c>
      <c r="C8" s="231" t="s">
        <v>25</v>
      </c>
      <c r="D8" s="234"/>
      <c r="F8" s="222"/>
      <c r="G8" s="235" t="s">
        <v>26</v>
      </c>
      <c r="H8" s="225">
        <f>SUMIFS(预算!L:L,预算!$J:$J,"&gt;="&amp;$D$3,预算!$J:$J,"&lt;="&amp;$D$4,预算!$R:$R,$A$3,预算!$E:$E,G8)</f>
        <v>0</v>
      </c>
      <c r="I8" s="248">
        <f>SUMIFS(应付!$K:$K,应付!$J:$J,"&gt;="&amp;$D$3,应付!$J:$J,"&lt;="&amp;$D$4,应付!U:U,$A$3,应付!$F:$F,G8)</f>
        <v>0</v>
      </c>
      <c r="J8" s="248">
        <f t="shared" si="0"/>
        <v>0</v>
      </c>
    </row>
    <row r="9" s="53" customFormat="1" customHeight="1" spans="1:10">
      <c r="A9" s="229"/>
      <c r="B9" s="230" t="s">
        <v>17</v>
      </c>
      <c r="C9" s="231" t="s">
        <v>27</v>
      </c>
      <c r="D9" s="234"/>
      <c r="F9" s="222"/>
      <c r="G9" s="235" t="s">
        <v>28</v>
      </c>
      <c r="H9" s="225">
        <f>SUMIFS(预算!L:L,预算!$J:$J,"&gt;="&amp;$D$3,预算!$J:$J,"&lt;="&amp;$D$4,预算!$R:$R,$A$3,预算!$E:$E,G9)</f>
        <v>0</v>
      </c>
      <c r="I9" s="248">
        <f>SUMIFS(应付!$K:$K,应付!$J:$J,"&gt;="&amp;$D$3,应付!$J:$J,"&lt;="&amp;$D$4,应付!U:U,$A$3,应付!$F:$F,G9)</f>
        <v>0</v>
      </c>
      <c r="J9" s="248">
        <f t="shared" si="0"/>
        <v>0</v>
      </c>
    </row>
    <row r="10" s="53" customFormat="1" customHeight="1" spans="1:10">
      <c r="A10" s="229"/>
      <c r="B10" s="230" t="s">
        <v>17</v>
      </c>
      <c r="C10" s="231" t="s">
        <v>29</v>
      </c>
      <c r="D10" s="231" t="str">
        <f>LEFT(D13,16)</f>
        <v>P20220610-000186</v>
      </c>
      <c r="F10" s="222"/>
      <c r="G10" s="235" t="s">
        <v>30</v>
      </c>
      <c r="H10" s="225">
        <f>SUMIFS(预算!L:L,预算!$J:$J,"&gt;="&amp;$D$3,预算!$J:$J,"&lt;="&amp;$D$4,预算!$R:$R,$A$3,预算!$E:$E,G10)</f>
        <v>0</v>
      </c>
      <c r="I10" s="248">
        <f>SUMIFS(应付!$K:$K,应付!$J:$J,"&gt;="&amp;$D$3,应付!$J:$J,"&lt;="&amp;$D$4,应付!U:U,$A$3,应付!$F:$F,G10)</f>
        <v>0</v>
      </c>
      <c r="J10" s="248">
        <f t="shared" si="0"/>
        <v>0</v>
      </c>
    </row>
    <row r="11" s="53" customFormat="1" customHeight="1" spans="1:10">
      <c r="A11" s="229"/>
      <c r="B11" s="230" t="s">
        <v>17</v>
      </c>
      <c r="C11" s="231" t="s">
        <v>31</v>
      </c>
      <c r="D11" s="234"/>
      <c r="F11" s="222"/>
      <c r="G11" s="235" t="s">
        <v>32</v>
      </c>
      <c r="H11" s="225">
        <f>SUMIFS(预算!L:L,预算!$J:$J,"&gt;="&amp;$D$3,预算!$J:$J,"&lt;="&amp;$D$4,预算!$R:$R,$A$3,预算!$E:$E,G11)</f>
        <v>0</v>
      </c>
      <c r="I11" s="248">
        <f>SUMIFS(应付!$K:$K,应付!$J:$J,"&gt;="&amp;$D$3,应付!$J:$J,"&lt;="&amp;$D$4,应付!U:U,$A$3,应付!$F:$F,G11)</f>
        <v>0</v>
      </c>
      <c r="J11" s="248">
        <f t="shared" si="0"/>
        <v>0</v>
      </c>
    </row>
    <row r="12" s="53" customFormat="1" customHeight="1" spans="1:10">
      <c r="A12" s="229"/>
      <c r="B12" s="230" t="s">
        <v>17</v>
      </c>
      <c r="C12" s="231" t="s">
        <v>33</v>
      </c>
      <c r="D12" s="234"/>
      <c r="F12" s="222"/>
      <c r="G12" s="236" t="s">
        <v>19</v>
      </c>
      <c r="H12" s="233">
        <f>SUM(H6:H11)</f>
        <v>763000</v>
      </c>
      <c r="I12" s="233">
        <f>SUM(I6:I11)</f>
        <v>255000</v>
      </c>
      <c r="J12" s="233">
        <f t="shared" si="0"/>
        <v>508000</v>
      </c>
    </row>
    <row r="13" s="53" customFormat="1" customHeight="1" spans="1:10">
      <c r="A13" s="229"/>
      <c r="B13" s="237" t="s">
        <v>17</v>
      </c>
      <c r="C13" s="238" t="s">
        <v>34</v>
      </c>
      <c r="D13" s="239" t="s">
        <v>35</v>
      </c>
      <c r="F13" s="222" t="s">
        <v>36</v>
      </c>
      <c r="G13" s="240" t="s">
        <v>37</v>
      </c>
      <c r="H13" s="241">
        <f>H5-H12</f>
        <v>-763000</v>
      </c>
      <c r="I13" s="241">
        <f>I5-I12</f>
        <v>-255000</v>
      </c>
      <c r="J13" s="241">
        <f t="shared" si="0"/>
        <v>-508000</v>
      </c>
    </row>
    <row r="14" s="53" customFormat="1" customHeight="1" spans="1:7">
      <c r="A14" s="229"/>
      <c r="B14" s="242"/>
      <c r="C14" s="243"/>
      <c r="D14" s="244"/>
      <c r="F14" s="218"/>
      <c r="G14" s="219"/>
    </row>
    <row r="15" s="53" customFormat="1" customHeight="1" spans="1:4">
      <c r="A15" s="229"/>
      <c r="B15" s="242"/>
      <c r="C15" s="243"/>
      <c r="D15" s="244"/>
    </row>
    <row r="16" customHeight="1" spans="1:4">
      <c r="A16" s="229"/>
      <c r="B16" s="242"/>
      <c r="C16" s="243"/>
      <c r="D16" s="244"/>
    </row>
    <row r="17" customHeight="1" spans="1:4">
      <c r="A17" s="229"/>
      <c r="B17" s="245"/>
      <c r="C17" s="246"/>
      <c r="D17" s="247"/>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M2" activePane="bottomRight" state="frozen"/>
      <selection/>
      <selection pane="topRight"/>
      <selection pane="bottomLeft"/>
      <selection pane="bottomRight" activeCell="A14" sqref="$A14:$XFD14"/>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23.2666666666667"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16" t="s">
        <v>58</v>
      </c>
      <c r="Z1" s="216"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17"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17" t="str">
        <f>IF(Y2="","",COUNTIF($Y$2:Y2,Y2))</f>
        <v/>
      </c>
      <c r="AA2" s="189" t="str">
        <f>IF(Y2="","",本期支付结算!$E$9)</f>
        <v/>
      </c>
      <c r="AB2" s="53" t="str">
        <f>IF(Y2="","",SUMIFS(应付!K:K,应付!J:J,AA2,应付!X:X,P2))</f>
        <v/>
      </c>
      <c r="AC2" s="53" t="str">
        <f>IF(Y2="","",SUMIFS(应付!K:K,应付!J:J,"&lt;"&amp;AA2,应付!X:X,P2))</f>
        <v/>
      </c>
      <c r="AD2" s="53" t="str">
        <f t="shared" ref="AD2:AD7"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17"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17"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17"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17"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17"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17"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17"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17"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17"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17" t="str">
        <f>IF(Y7="","",COUNTIF($Y$2:Y7,Y7))</f>
        <v/>
      </c>
      <c r="AA7" s="189" t="str">
        <f>IF(Y7="","",本期支付结算!$E$9)</f>
        <v/>
      </c>
      <c r="AB7" s="53" t="str">
        <f>IF(Y7="","",SUMIFS(应付!K:K,应付!J:J,AA7,应付!X:X,P7))</f>
        <v/>
      </c>
      <c r="AC7" s="53" t="str">
        <f>IF(Y7="","",SUMIFS(应付!K:K,应付!J:J,"&lt;"&amp;AA7,应付!X:X,P7))</f>
        <v/>
      </c>
      <c r="AD7" s="53" t="str">
        <f t="shared" si="3"/>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17"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
      </c>
      <c r="Z8" s="217" t="str">
        <f>IF(Y8="","",COUNTIF($Y$2:Y8,Y8))</f>
        <v/>
      </c>
      <c r="AA8" s="189" t="str">
        <f>IF(Y8="","",本期支付结算!$E$9)</f>
        <v/>
      </c>
      <c r="AB8" s="53" t="str">
        <f>IF(Y8="","",SUMIFS(应付!K:K,应付!J:J,AA8,应付!X:X,P8))</f>
        <v/>
      </c>
      <c r="AC8" s="53" t="str">
        <f>IF(Y8="","",SUMIFS(应付!K:K,应付!J:J,"&lt;"&amp;AA8,应付!X:X,P8))</f>
        <v/>
      </c>
      <c r="AD8" s="53" t="str">
        <f t="shared" ref="AD8:AD71" si="6">IF(Y8="","",L8-AB8-AC8)</f>
        <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17"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
      </c>
      <c r="Z9" s="217" t="str">
        <f>IF(Y9="","",COUNTIF($Y$2:Y9,Y9))</f>
        <v/>
      </c>
      <c r="AA9" s="189" t="str">
        <f>IF(Y9="","",本期支付结算!$E$9)</f>
        <v/>
      </c>
      <c r="AB9" s="53" t="str">
        <f>IF(Y9="","",SUMIFS(应付!K:K,应付!J:J,AA9,应付!X:X,P9))</f>
        <v/>
      </c>
      <c r="AC9" s="53" t="str">
        <f>IF(Y9="","",SUMIFS(应付!K:K,应付!J:J,"&lt;"&amp;AA9,应付!X:X,P9))</f>
        <v/>
      </c>
      <c r="AD9" s="53" t="str">
        <f t="shared" si="6"/>
        <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17"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17" t="str">
        <f>IF(Y10="","",COUNTIF($Y$2:Y10,Y10))</f>
        <v/>
      </c>
      <c r="AA10" s="189" t="str">
        <f>IF(Y10="","",本期支付结算!$E$9)</f>
        <v/>
      </c>
      <c r="AB10" s="53" t="str">
        <f>IF(Y10="","",SUMIFS(应付!K:K,应付!J:J,AA10,应付!X:X,P10))</f>
        <v/>
      </c>
      <c r="AC10" s="53" t="str">
        <f>IF(Y10="","",SUMIFS(应付!K:K,应付!J:J,"&lt;"&amp;AA10,应付!X:X,P10))</f>
        <v/>
      </c>
      <c r="AD10" s="53" t="str">
        <f t="shared" si="6"/>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17"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
      </c>
      <c r="Z11" s="217" t="str">
        <f>IF(Y11="","",COUNTIF($Y$2:Y11,Y11))</f>
        <v/>
      </c>
      <c r="AA11" s="189" t="str">
        <f>IF(Y11="","",本期支付结算!$E$9)</f>
        <v/>
      </c>
      <c r="AB11" s="53" t="str">
        <f>IF(Y11="","",SUMIFS(应付!K:K,应付!J:J,AA11,应付!X:X,P11))</f>
        <v/>
      </c>
      <c r="AC11" s="53" t="str">
        <f>IF(Y11="","",SUMIFS(应付!K:K,应付!J:J,"&lt;"&amp;AA11,应付!X:X,P11))</f>
        <v/>
      </c>
      <c r="AD11" s="53" t="str">
        <f t="shared" si="6"/>
        <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17"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
      </c>
      <c r="Z12" s="217" t="str">
        <f>IF(Y12="","",COUNTIF($Y$2:Y12,Y12))</f>
        <v/>
      </c>
      <c r="AA12" s="189" t="str">
        <f>IF(Y12="","",本期支付结算!$E$9)</f>
        <v/>
      </c>
      <c r="AB12" s="53" t="str">
        <f>IF(Y12="","",SUMIFS(应付!K:K,应付!J:J,AA12,应付!X:X,P12))</f>
        <v/>
      </c>
      <c r="AC12" s="53" t="str">
        <f>IF(Y12="","",SUMIFS(应付!K:K,应付!J:J,"&lt;"&amp;AA12,应付!X:X,P12))</f>
        <v/>
      </c>
      <c r="AD12" s="53" t="str">
        <f t="shared" si="6"/>
        <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17"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
      </c>
      <c r="Z13" s="217" t="str">
        <f>IF(Y13="","",COUNTIF($Y$2:Y13,Y13))</f>
        <v/>
      </c>
      <c r="AA13" s="189" t="str">
        <f>IF(Y13="","",本期支付结算!$E$9)</f>
        <v/>
      </c>
      <c r="AB13" s="53" t="str">
        <f>IF(Y13="","",SUMIFS(应付!K:K,应付!J:J,AA13,应付!X:X,P13))</f>
        <v/>
      </c>
      <c r="AC13" s="53" t="str">
        <f>IF(Y13="","",SUMIFS(应付!K:K,应付!J:J,"&lt;"&amp;AA13,应付!X:X,P13))</f>
        <v/>
      </c>
      <c r="AD13" s="53" t="str">
        <f t="shared" si="6"/>
        <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17"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在期</v>
      </c>
      <c r="Z14" s="217">
        <f>IF(Y14="","",COUNTIF($Y$2:Y14,Y14))</f>
        <v>1</v>
      </c>
      <c r="AA14" s="189">
        <f>IF(Y14="","",本期支付结算!$E$9)</f>
        <v>45280</v>
      </c>
      <c r="AB14" s="53">
        <f>IF(Y14="","",SUMIFS(应付!K:K,应付!J:J,AA14,应付!X:X,P14))</f>
        <v>0</v>
      </c>
      <c r="AC14" s="53">
        <f>IF(Y14="","",SUMIFS(应付!K:K,应付!J:J,"&lt;"&amp;AA14,应付!X:X,P14))</f>
        <v>0</v>
      </c>
      <c r="AD14" s="53">
        <f t="shared" si="6"/>
        <v>100000</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17"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在期</v>
      </c>
      <c r="Z15" s="217">
        <f>IF(Y15="","",COUNTIF($Y$2:Y15,Y15))</f>
        <v>2</v>
      </c>
      <c r="AA15" s="189">
        <f>IF(Y15="","",本期支付结算!$E$9)</f>
        <v>45280</v>
      </c>
      <c r="AB15" s="53">
        <f>IF(Y15="","",SUMIFS(应付!K:K,应付!J:J,AA15,应付!X:X,P15))</f>
        <v>0</v>
      </c>
      <c r="AC15" s="53">
        <f>IF(Y15="","",SUMIFS(应付!K:K,应付!J:J,"&lt;"&amp;AA15,应付!X:X,P15))</f>
        <v>200000</v>
      </c>
      <c r="AD15" s="53">
        <f t="shared" si="6"/>
        <v>0</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17"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在期</v>
      </c>
      <c r="Z16" s="217">
        <f>IF(Y16="","",COUNTIF($Y$2:Y16,Y16))</f>
        <v>3</v>
      </c>
      <c r="AA16" s="189">
        <f>IF(Y16="","",本期支付结算!$E$9)</f>
        <v>45280</v>
      </c>
      <c r="AB16" s="53">
        <f>IF(Y16="","",SUMIFS(应付!K:K,应付!J:J,AA16,应付!X:X,P16))</f>
        <v>0</v>
      </c>
      <c r="AC16" s="53">
        <f>IF(Y16="","",SUMIFS(应付!K:K,应付!J:J,"&lt;"&amp;AA16,应付!X:X,P16))</f>
        <v>100000</v>
      </c>
      <c r="AD16" s="53">
        <f t="shared" si="6"/>
        <v>150000</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17"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在期</v>
      </c>
      <c r="Z17" s="217">
        <f>IF(Y17="","",COUNTIF($Y$2:Y17,Y17))</f>
        <v>4</v>
      </c>
      <c r="AA17" s="189">
        <f>IF(Y17="","",本期支付结算!$E$9)</f>
        <v>45280</v>
      </c>
      <c r="AB17" s="53">
        <f>IF(Y17="","",SUMIFS(应付!K:K,应付!J:J,AA17,应付!X:X,P17))</f>
        <v>0</v>
      </c>
      <c r="AC17" s="53">
        <f>IF(Y17="","",SUMIFS(应付!K:K,应付!J:J,"&lt;"&amp;AA17,应付!X:X,P17))</f>
        <v>0</v>
      </c>
      <c r="AD17" s="53">
        <f t="shared" si="6"/>
        <v>240000</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17"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在期</v>
      </c>
      <c r="Z18" s="217">
        <f>IF(Y18="","",COUNTIF($Y$2:Y18,Y18))</f>
        <v>5</v>
      </c>
      <c r="AA18" s="189">
        <f>IF(Y18="","",本期支付结算!$E$9)</f>
        <v>45280</v>
      </c>
      <c r="AB18" s="53">
        <f>IF(Y18="","",SUMIFS(应付!K:K,应付!J:J,AA18,应付!X:X,P18))</f>
        <v>0</v>
      </c>
      <c r="AC18" s="53">
        <f>IF(Y18="","",SUMIFS(应付!K:K,应付!J:J,"&lt;"&amp;AA18,应付!X:X,P18))</f>
        <v>0</v>
      </c>
      <c r="AD18" s="53">
        <f t="shared" si="6"/>
        <v>79000</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17"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17"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17"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在期</v>
      </c>
      <c r="Z20" s="217">
        <f>IF(Y20="","",COUNTIF($Y$2:Y20,Y20))</f>
        <v>6</v>
      </c>
      <c r="AA20" s="189">
        <f>IF(Y20="","",本期支付结算!$E$9)</f>
        <v>45280</v>
      </c>
      <c r="AB20" s="53">
        <f>IF(Y20="","",SUMIFS(应付!K:K,应付!J:J,AA20,应付!X:X,P20))</f>
        <v>677.5</v>
      </c>
      <c r="AC20" s="53">
        <f>IF(Y20="","",SUMIFS(应付!K:K,应付!J:J,"&lt;"&amp;AA20,应付!X:X,P20))</f>
        <v>0</v>
      </c>
      <c r="AD20" s="53">
        <f t="shared" si="6"/>
        <v>622.5</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17"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17"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17"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在期</v>
      </c>
      <c r="Z22" s="217">
        <f>IF(Y22="","",COUNTIF($Y$2:Y22,Y22))</f>
        <v>7</v>
      </c>
      <c r="AA22" s="189">
        <f>IF(Y22="","",本期支付结算!$E$9)</f>
        <v>45280</v>
      </c>
      <c r="AB22" s="53">
        <f>IF(Y22="","",SUMIFS(应付!K:K,应付!J:J,AA22,应付!X:X,P22))</f>
        <v>54852.15</v>
      </c>
      <c r="AC22" s="53">
        <f>IF(Y22="","",SUMIFS(应付!K:K,应付!J:J,"&lt;"&amp;AA22,应付!X:X,P22))</f>
        <v>0</v>
      </c>
      <c r="AD22" s="53">
        <f t="shared" si="6"/>
        <v>18647.85</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17"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17"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17"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17"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17"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17"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17"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17"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17"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17"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17"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17"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15000</v>
      </c>
      <c r="M29" s="64"/>
      <c r="N29" s="64"/>
      <c r="O29" s="76" t="str">
        <f t="shared" si="7"/>
        <v>预算00028-兴安嘉业物业-EMC-制冷与供暖运营-20231105-P20231105-001167-兴安嘉业采购燃气-202312-20231201-15000</v>
      </c>
      <c r="P29" s="76" t="s">
        <v>134</v>
      </c>
      <c r="Q29" s="76" t="str">
        <f t="shared" si="4"/>
        <v>P20231105-001167</v>
      </c>
      <c r="R29" s="76" t="str">
        <f t="shared" si="5"/>
        <v>荣辉-运行部-P20231105-001167-秦殿臣</v>
      </c>
      <c r="S29" s="76">
        <f t="shared" si="8"/>
        <v>2023</v>
      </c>
      <c r="T29" s="76">
        <f t="shared" si="9"/>
        <v>12</v>
      </c>
      <c r="U29" s="89"/>
      <c r="V29" s="63"/>
      <c r="W29" s="63"/>
      <c r="X29" s="63"/>
      <c r="Y29" s="217"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17"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15000</v>
      </c>
      <c r="M30" s="64"/>
      <c r="N30" s="64"/>
      <c r="O30" s="76" t="str">
        <f t="shared" si="7"/>
        <v>预算00029-兴安嘉业物业-EMC-制冷与供暖运营-20231105-P20231105-001167-兴安嘉业采购燃气-202401-20240101-15000</v>
      </c>
      <c r="P30" s="76" t="s">
        <v>136</v>
      </c>
      <c r="Q30" s="76" t="str">
        <f t="shared" si="4"/>
        <v>P20231105-001167</v>
      </c>
      <c r="R30" s="76" t="str">
        <f t="shared" si="5"/>
        <v>荣辉-运行部-P20231105-001167-秦殿臣</v>
      </c>
      <c r="S30" s="76">
        <f t="shared" si="8"/>
        <v>2024</v>
      </c>
      <c r="T30" s="76">
        <f t="shared" si="9"/>
        <v>1</v>
      </c>
      <c r="U30" s="89"/>
      <c r="V30" s="63"/>
      <c r="W30" s="63"/>
      <c r="X30" s="63"/>
      <c r="Y30" s="217"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17"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15000</v>
      </c>
      <c r="M31" s="64"/>
      <c r="N31" s="64"/>
      <c r="O31" s="76" t="str">
        <f t="shared" si="7"/>
        <v>预算00030-兴安嘉业物业-EMC-制冷与供暖运营-20231105-P20231105-001167-兴安嘉业采购燃气-202402-20240201-15000</v>
      </c>
      <c r="P31" s="76" t="s">
        <v>138</v>
      </c>
      <c r="Q31" s="76" t="str">
        <f t="shared" si="4"/>
        <v>P20231105-001167</v>
      </c>
      <c r="R31" s="76" t="str">
        <f t="shared" si="5"/>
        <v>荣辉-运行部-P20231105-001167-秦殿臣</v>
      </c>
      <c r="S31" s="76">
        <f t="shared" si="8"/>
        <v>2024</v>
      </c>
      <c r="T31" s="76">
        <f t="shared" si="9"/>
        <v>2</v>
      </c>
      <c r="U31" s="89"/>
      <c r="V31" s="63"/>
      <c r="W31" s="63"/>
      <c r="X31" s="63"/>
      <c r="Y31" s="217"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17"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10000</v>
      </c>
      <c r="M32" s="64"/>
      <c r="N32" s="64"/>
      <c r="O32" s="76" t="str">
        <f t="shared" si="7"/>
        <v>预算00031-兴安嘉业物业-EMC-制冷与供暖运营-20231105-P20231105-001167-兴安嘉业采购燃气-202403-20240301-10000</v>
      </c>
      <c r="P32" s="76" t="s">
        <v>140</v>
      </c>
      <c r="Q32" s="76" t="str">
        <f t="shared" si="4"/>
        <v>P20231105-001167</v>
      </c>
      <c r="R32" s="76" t="str">
        <f t="shared" si="5"/>
        <v>荣辉-运行部-P20231105-001167-秦殿臣</v>
      </c>
      <c r="S32" s="76">
        <f t="shared" si="8"/>
        <v>2024</v>
      </c>
      <c r="T32" s="76">
        <f t="shared" si="9"/>
        <v>3</v>
      </c>
      <c r="U32" s="89"/>
      <c r="V32" s="63"/>
      <c r="W32" s="63"/>
      <c r="X32" s="63"/>
      <c r="Y32" s="217"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17"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17"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17"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17"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17"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17"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17"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17"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17"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17"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17"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201"/>
      <c r="C38" s="201"/>
      <c r="D38" s="201"/>
      <c r="E38" s="201"/>
      <c r="F38" s="201"/>
      <c r="G38" s="198"/>
      <c r="H38" s="198"/>
      <c r="I38" s="64"/>
      <c r="J38" s="90"/>
      <c r="K38" s="203"/>
      <c r="L38" s="214"/>
      <c r="M38" s="64"/>
      <c r="N38" s="64"/>
      <c r="O38" s="76" t="str">
        <f t="shared" ref="O14:O45" si="10">IF(G38="","",_xlfn.TEXTJOIN("-",1,P38,G38,I38,TEXT(J38,"yyyymmdd"),L38))</f>
        <v/>
      </c>
      <c r="P38" s="76" t="s">
        <v>153</v>
      </c>
      <c r="Q38" s="76" t="str">
        <f t="shared" si="4"/>
        <v/>
      </c>
      <c r="R38" s="76" t="str">
        <f t="shared" si="5"/>
        <v/>
      </c>
      <c r="S38" s="76" t="str">
        <f t="shared" si="8"/>
        <v/>
      </c>
      <c r="T38" s="76" t="str">
        <f t="shared" si="9"/>
        <v/>
      </c>
      <c r="U38" s="89"/>
      <c r="V38" s="63"/>
      <c r="W38" s="63"/>
      <c r="X38" s="63"/>
      <c r="Y38" s="217"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17"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201"/>
      <c r="C39" s="201"/>
      <c r="D39" s="201"/>
      <c r="E39" s="201"/>
      <c r="F39" s="201"/>
      <c r="G39" s="198"/>
      <c r="H39" s="198"/>
      <c r="I39" s="64"/>
      <c r="J39" s="90"/>
      <c r="K39" s="203"/>
      <c r="L39" s="214"/>
      <c r="M39" s="64"/>
      <c r="N39" s="64"/>
      <c r="O39" s="76" t="str">
        <f t="shared" si="10"/>
        <v/>
      </c>
      <c r="P39" s="76" t="s">
        <v>154</v>
      </c>
      <c r="Q39" s="76" t="str">
        <f t="shared" si="4"/>
        <v/>
      </c>
      <c r="R39" s="76" t="str">
        <f t="shared" si="5"/>
        <v/>
      </c>
      <c r="S39" s="76" t="str">
        <f t="shared" si="8"/>
        <v/>
      </c>
      <c r="T39" s="76" t="str">
        <f t="shared" si="9"/>
        <v/>
      </c>
      <c r="U39" s="89"/>
      <c r="V39" s="63"/>
      <c r="W39" s="63"/>
      <c r="X39" s="63"/>
      <c r="Y39" s="217"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
      </c>
      <c r="Z39" s="217" t="str">
        <f>IF(Y39="","",COUNTIF($Y$2:Y39,Y39))</f>
        <v/>
      </c>
      <c r="AA39" s="189" t="str">
        <f>IF(Y39="","",本期支付结算!$E$9)</f>
        <v/>
      </c>
      <c r="AB39" s="53" t="str">
        <f>IF(Y39="","",SUMIFS(应付!K:K,应付!J:J,AA39,应付!X:X,P39))</f>
        <v/>
      </c>
      <c r="AC39" s="53" t="str">
        <f>IF(Y39="","",SUMIFS(应付!K:K,应付!J:J,"&lt;"&amp;AA39,应付!X:X,P39))</f>
        <v/>
      </c>
      <c r="AD39" s="53" t="str">
        <f t="shared" si="6"/>
        <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201"/>
      <c r="C40" s="201"/>
      <c r="D40" s="201"/>
      <c r="E40" s="201"/>
      <c r="F40" s="201"/>
      <c r="G40" s="198"/>
      <c r="H40" s="198"/>
      <c r="I40" s="64"/>
      <c r="J40" s="90"/>
      <c r="K40" s="203"/>
      <c r="L40" s="214"/>
      <c r="M40" s="64"/>
      <c r="N40" s="64"/>
      <c r="O40" s="76" t="str">
        <f t="shared" si="10"/>
        <v/>
      </c>
      <c r="P40" s="76" t="s">
        <v>155</v>
      </c>
      <c r="Q40" s="76" t="str">
        <f t="shared" si="4"/>
        <v/>
      </c>
      <c r="R40" s="76" t="str">
        <f t="shared" si="5"/>
        <v/>
      </c>
      <c r="S40" s="76" t="str">
        <f t="shared" si="8"/>
        <v/>
      </c>
      <c r="T40" s="76" t="str">
        <f t="shared" si="9"/>
        <v/>
      </c>
      <c r="U40" s="89"/>
      <c r="V40" s="63"/>
      <c r="W40" s="63"/>
      <c r="X40" s="63"/>
      <c r="Y40" s="217"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17"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201"/>
      <c r="C41" s="201"/>
      <c r="D41" s="201"/>
      <c r="E41" s="201"/>
      <c r="F41" s="201"/>
      <c r="G41" s="198"/>
      <c r="H41" s="198"/>
      <c r="I41" s="64"/>
      <c r="J41" s="90"/>
      <c r="K41" s="203"/>
      <c r="L41" s="214"/>
      <c r="M41" s="64"/>
      <c r="N41" s="64"/>
      <c r="O41" s="76" t="str">
        <f t="shared" si="10"/>
        <v/>
      </c>
      <c r="P41" s="76" t="s">
        <v>156</v>
      </c>
      <c r="Q41" s="76" t="str">
        <f t="shared" si="4"/>
        <v/>
      </c>
      <c r="R41" s="76" t="str">
        <f t="shared" si="5"/>
        <v/>
      </c>
      <c r="S41" s="76" t="str">
        <f t="shared" si="8"/>
        <v/>
      </c>
      <c r="T41" s="76" t="str">
        <f t="shared" si="9"/>
        <v/>
      </c>
      <c r="U41" s="89"/>
      <c r="V41" s="63"/>
      <c r="W41" s="63"/>
      <c r="X41" s="63"/>
      <c r="Y41" s="217"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17"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201"/>
      <c r="C42" s="201"/>
      <c r="D42" s="201"/>
      <c r="E42" s="201"/>
      <c r="F42" s="201"/>
      <c r="G42" s="198"/>
      <c r="H42" s="198"/>
      <c r="I42" s="64"/>
      <c r="J42" s="90"/>
      <c r="K42" s="203"/>
      <c r="L42" s="214"/>
      <c r="M42" s="64"/>
      <c r="N42" s="64"/>
      <c r="O42" s="76" t="str">
        <f t="shared" si="10"/>
        <v/>
      </c>
      <c r="P42" s="76" t="s">
        <v>157</v>
      </c>
      <c r="Q42" s="76" t="str">
        <f t="shared" si="4"/>
        <v/>
      </c>
      <c r="R42" s="76" t="str">
        <f t="shared" si="5"/>
        <v/>
      </c>
      <c r="S42" s="76" t="str">
        <f t="shared" si="8"/>
        <v/>
      </c>
      <c r="T42" s="76" t="str">
        <f t="shared" si="9"/>
        <v/>
      </c>
      <c r="U42" s="89"/>
      <c r="V42" s="63"/>
      <c r="W42" s="63"/>
      <c r="X42" s="63"/>
      <c r="Y42" s="217"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
      </c>
      <c r="Z42" s="217" t="str">
        <f>IF(Y42="","",COUNTIF($Y$2:Y42,Y42))</f>
        <v/>
      </c>
      <c r="AA42" s="189" t="str">
        <f>IF(Y42="","",本期支付结算!$E$9)</f>
        <v/>
      </c>
      <c r="AB42" s="53" t="str">
        <f>IF(Y42="","",SUMIFS(应付!K:K,应付!J:J,AA42,应付!X:X,P42))</f>
        <v/>
      </c>
      <c r="AC42" s="53" t="str">
        <f>IF(Y42="","",SUMIFS(应付!K:K,应付!J:J,"&lt;"&amp;AA42,应付!X:X,P42))</f>
        <v/>
      </c>
      <c r="AD42" s="53" t="str">
        <f t="shared" si="6"/>
        <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201"/>
      <c r="C43" s="201"/>
      <c r="D43" s="201"/>
      <c r="E43" s="201"/>
      <c r="F43" s="201"/>
      <c r="G43" s="198"/>
      <c r="H43" s="198"/>
      <c r="I43" s="64"/>
      <c r="J43" s="90"/>
      <c r="K43" s="203"/>
      <c r="L43" s="214"/>
      <c r="M43" s="64"/>
      <c r="N43" s="64"/>
      <c r="O43" s="76" t="str">
        <f t="shared" si="10"/>
        <v/>
      </c>
      <c r="P43" s="76" t="s">
        <v>158</v>
      </c>
      <c r="Q43" s="76" t="str">
        <f t="shared" si="4"/>
        <v/>
      </c>
      <c r="R43" s="76" t="str">
        <f t="shared" si="5"/>
        <v/>
      </c>
      <c r="S43" s="76" t="str">
        <f t="shared" si="8"/>
        <v/>
      </c>
      <c r="T43" s="76" t="str">
        <f t="shared" si="9"/>
        <v/>
      </c>
      <c r="U43" s="89"/>
      <c r="V43" s="63"/>
      <c r="W43" s="63"/>
      <c r="X43" s="63"/>
      <c r="Y43" s="217"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
      </c>
      <c r="Z43" s="217" t="str">
        <f>IF(Y43="","",COUNTIF($Y$2:Y43,Y43))</f>
        <v/>
      </c>
      <c r="AA43" s="189" t="str">
        <f>IF(Y43="","",本期支付结算!$E$9)</f>
        <v/>
      </c>
      <c r="AB43" s="53" t="str">
        <f>IF(Y43="","",SUMIFS(应付!K:K,应付!J:J,AA43,应付!X:X,P43))</f>
        <v/>
      </c>
      <c r="AC43" s="53" t="str">
        <f>IF(Y43="","",SUMIFS(应付!K:K,应付!J:J,"&lt;"&amp;AA43,应付!X:X,P43))</f>
        <v/>
      </c>
      <c r="AD43" s="53" t="str">
        <f t="shared" si="6"/>
        <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201"/>
      <c r="C44" s="201"/>
      <c r="D44" s="201"/>
      <c r="E44" s="201"/>
      <c r="F44" s="201"/>
      <c r="G44" s="198"/>
      <c r="H44" s="198"/>
      <c r="I44" s="64"/>
      <c r="J44" s="90"/>
      <c r="K44" s="203"/>
      <c r="L44" s="214"/>
      <c r="M44" s="64"/>
      <c r="N44" s="64"/>
      <c r="O44" s="76" t="str">
        <f t="shared" si="10"/>
        <v/>
      </c>
      <c r="P44" s="76" t="s">
        <v>159</v>
      </c>
      <c r="Q44" s="76" t="str">
        <f t="shared" si="4"/>
        <v/>
      </c>
      <c r="R44" s="76" t="str">
        <f t="shared" si="5"/>
        <v/>
      </c>
      <c r="S44" s="76" t="str">
        <f t="shared" si="8"/>
        <v/>
      </c>
      <c r="T44" s="76" t="str">
        <f t="shared" si="9"/>
        <v/>
      </c>
      <c r="U44" s="89"/>
      <c r="V44" s="63"/>
      <c r="W44" s="63"/>
      <c r="X44" s="63"/>
      <c r="Y44" s="217"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17"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201"/>
      <c r="C45" s="201"/>
      <c r="D45" s="201"/>
      <c r="E45" s="201"/>
      <c r="F45" s="201"/>
      <c r="G45" s="198"/>
      <c r="H45" s="198"/>
      <c r="I45" s="64"/>
      <c r="J45" s="90"/>
      <c r="K45" s="203"/>
      <c r="L45" s="214"/>
      <c r="M45" s="64"/>
      <c r="N45" s="64"/>
      <c r="O45" s="76" t="str">
        <f t="shared" si="10"/>
        <v/>
      </c>
      <c r="P45" s="76" t="s">
        <v>160</v>
      </c>
      <c r="Q45" s="76" t="str">
        <f t="shared" si="4"/>
        <v/>
      </c>
      <c r="R45" s="76" t="str">
        <f t="shared" si="5"/>
        <v/>
      </c>
      <c r="S45" s="76" t="str">
        <f t="shared" si="8"/>
        <v/>
      </c>
      <c r="T45" s="76" t="str">
        <f t="shared" si="9"/>
        <v/>
      </c>
      <c r="U45" s="89"/>
      <c r="V45" s="63"/>
      <c r="W45" s="63"/>
      <c r="X45" s="63"/>
      <c r="Y45" s="217"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17"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5:30">
      <c r="O46" s="76" t="str">
        <f t="shared" ref="O46:O108" si="11">IF(G46="","",_xlfn.TEXTJOIN("-",1,P46,G46,I46,TEXT(J46,"yyyymmdd"),L46))</f>
        <v/>
      </c>
      <c r="P46" s="76" t="s">
        <v>161</v>
      </c>
      <c r="Q46" s="76" t="str">
        <f t="shared" si="4"/>
        <v/>
      </c>
      <c r="R46" s="76" t="str">
        <f t="shared" si="5"/>
        <v/>
      </c>
      <c r="S46" s="76" t="str">
        <f t="shared" ref="S46:S108" si="12">IF(J46="","",YEAR(J46))</f>
        <v/>
      </c>
      <c r="T46" s="76" t="str">
        <f t="shared" ref="T46:T108" si="13">IF(J46="","",MONTH(J46))</f>
        <v/>
      </c>
      <c r="Y46" s="217"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17"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5:30">
      <c r="O47" s="76" t="str">
        <f t="shared" si="11"/>
        <v/>
      </c>
      <c r="P47" s="76" t="s">
        <v>162</v>
      </c>
      <c r="Q47" s="76" t="str">
        <f t="shared" si="4"/>
        <v/>
      </c>
      <c r="R47" s="76" t="str">
        <f t="shared" si="5"/>
        <v/>
      </c>
      <c r="S47" s="76" t="str">
        <f t="shared" si="12"/>
        <v/>
      </c>
      <c r="T47" s="76" t="str">
        <f t="shared" si="13"/>
        <v/>
      </c>
      <c r="Y47" s="217"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17"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5:30">
      <c r="O48" s="76" t="str">
        <f t="shared" si="11"/>
        <v/>
      </c>
      <c r="P48" s="76" t="s">
        <v>163</v>
      </c>
      <c r="Q48" s="76" t="str">
        <f t="shared" si="4"/>
        <v/>
      </c>
      <c r="R48" s="76" t="str">
        <f t="shared" si="5"/>
        <v/>
      </c>
      <c r="S48" s="76" t="str">
        <f t="shared" si="12"/>
        <v/>
      </c>
      <c r="T48" s="76" t="str">
        <f t="shared" si="13"/>
        <v/>
      </c>
      <c r="Y48" s="217"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17"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5:30">
      <c r="O49" s="76" t="str">
        <f t="shared" si="11"/>
        <v/>
      </c>
      <c r="P49" s="76" t="s">
        <v>164</v>
      </c>
      <c r="Q49" s="76" t="str">
        <f t="shared" si="4"/>
        <v/>
      </c>
      <c r="R49" s="76" t="str">
        <f t="shared" si="5"/>
        <v/>
      </c>
      <c r="S49" s="76" t="str">
        <f t="shared" si="12"/>
        <v/>
      </c>
      <c r="T49" s="76" t="str">
        <f t="shared" si="13"/>
        <v/>
      </c>
      <c r="Y49" s="217"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17"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5:30">
      <c r="O50" s="76" t="str">
        <f t="shared" si="11"/>
        <v/>
      </c>
      <c r="P50" s="76" t="s">
        <v>165</v>
      </c>
      <c r="Q50" s="76" t="str">
        <f t="shared" si="4"/>
        <v/>
      </c>
      <c r="R50" s="76" t="str">
        <f t="shared" si="5"/>
        <v/>
      </c>
      <c r="S50" s="76" t="str">
        <f t="shared" si="12"/>
        <v/>
      </c>
      <c r="T50" s="76" t="str">
        <f t="shared" si="13"/>
        <v/>
      </c>
      <c r="Y50" s="217"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17"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5:30">
      <c r="O51" s="76" t="str">
        <f t="shared" si="11"/>
        <v/>
      </c>
      <c r="P51" s="76" t="s">
        <v>166</v>
      </c>
      <c r="Q51" s="76" t="str">
        <f t="shared" si="4"/>
        <v/>
      </c>
      <c r="R51" s="76" t="str">
        <f t="shared" si="5"/>
        <v/>
      </c>
      <c r="S51" s="76" t="str">
        <f t="shared" si="12"/>
        <v/>
      </c>
      <c r="T51" s="76" t="str">
        <f t="shared" si="13"/>
        <v/>
      </c>
      <c r="Y51" s="217"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17"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5:30">
      <c r="O52" s="76" t="str">
        <f t="shared" si="11"/>
        <v/>
      </c>
      <c r="P52" s="76" t="s">
        <v>167</v>
      </c>
      <c r="Q52" s="76" t="str">
        <f t="shared" si="4"/>
        <v/>
      </c>
      <c r="R52" s="76" t="str">
        <f t="shared" si="5"/>
        <v/>
      </c>
      <c r="S52" s="76" t="str">
        <f t="shared" si="12"/>
        <v/>
      </c>
      <c r="T52" s="76" t="str">
        <f t="shared" si="13"/>
        <v/>
      </c>
      <c r="Y52" s="217"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17"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5:30">
      <c r="O53" s="76" t="str">
        <f t="shared" si="11"/>
        <v/>
      </c>
      <c r="P53" s="76" t="s">
        <v>168</v>
      </c>
      <c r="Q53" s="76" t="str">
        <f t="shared" si="4"/>
        <v/>
      </c>
      <c r="R53" s="76" t="str">
        <f t="shared" si="5"/>
        <v/>
      </c>
      <c r="S53" s="76" t="str">
        <f t="shared" si="12"/>
        <v/>
      </c>
      <c r="T53" s="76" t="str">
        <f t="shared" si="13"/>
        <v/>
      </c>
      <c r="Y53" s="217"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17"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5:30">
      <c r="O54" s="76" t="str">
        <f t="shared" si="11"/>
        <v/>
      </c>
      <c r="P54" s="76" t="s">
        <v>169</v>
      </c>
      <c r="Q54" s="76" t="str">
        <f t="shared" si="4"/>
        <v/>
      </c>
      <c r="R54" s="76" t="str">
        <f t="shared" si="5"/>
        <v/>
      </c>
      <c r="S54" s="76" t="str">
        <f t="shared" si="12"/>
        <v/>
      </c>
      <c r="T54" s="76" t="str">
        <f t="shared" si="13"/>
        <v/>
      </c>
      <c r="Y54" s="217"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17"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5:30">
      <c r="O55" s="76" t="str">
        <f t="shared" si="11"/>
        <v/>
      </c>
      <c r="P55" s="76" t="s">
        <v>170</v>
      </c>
      <c r="Q55" s="76" t="str">
        <f t="shared" si="4"/>
        <v/>
      </c>
      <c r="R55" s="76" t="str">
        <f t="shared" si="5"/>
        <v/>
      </c>
      <c r="S55" s="76" t="str">
        <f t="shared" si="12"/>
        <v/>
      </c>
      <c r="T55" s="76" t="str">
        <f t="shared" si="13"/>
        <v/>
      </c>
      <c r="Y55" s="217"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17"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5:30">
      <c r="O56" s="76" t="str">
        <f t="shared" si="11"/>
        <v/>
      </c>
      <c r="P56" s="76" t="s">
        <v>171</v>
      </c>
      <c r="Q56" s="76" t="str">
        <f t="shared" si="4"/>
        <v/>
      </c>
      <c r="R56" s="76" t="str">
        <f t="shared" si="5"/>
        <v/>
      </c>
      <c r="S56" s="76" t="str">
        <f t="shared" si="12"/>
        <v/>
      </c>
      <c r="T56" s="76" t="str">
        <f t="shared" si="13"/>
        <v/>
      </c>
      <c r="Y56" s="217"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17"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5:30">
      <c r="O57" s="76" t="str">
        <f t="shared" si="11"/>
        <v/>
      </c>
      <c r="P57" s="76" t="s">
        <v>172</v>
      </c>
      <c r="Q57" s="76" t="str">
        <f t="shared" si="4"/>
        <v/>
      </c>
      <c r="R57" s="76" t="str">
        <f t="shared" si="5"/>
        <v/>
      </c>
      <c r="S57" s="76" t="str">
        <f t="shared" si="12"/>
        <v/>
      </c>
      <c r="T57" s="76" t="str">
        <f t="shared" si="13"/>
        <v/>
      </c>
      <c r="Y57" s="217"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17"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5:30">
      <c r="O58" s="76" t="str">
        <f t="shared" si="11"/>
        <v/>
      </c>
      <c r="P58" s="76" t="s">
        <v>173</v>
      </c>
      <c r="Q58" s="76" t="str">
        <f t="shared" si="4"/>
        <v/>
      </c>
      <c r="R58" s="76" t="str">
        <f t="shared" si="5"/>
        <v/>
      </c>
      <c r="S58" s="76" t="str">
        <f t="shared" si="12"/>
        <v/>
      </c>
      <c r="T58" s="76" t="str">
        <f t="shared" si="13"/>
        <v/>
      </c>
      <c r="Y58" s="217"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17"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5:30">
      <c r="O59" s="76" t="str">
        <f t="shared" si="11"/>
        <v/>
      </c>
      <c r="P59" s="76" t="s">
        <v>174</v>
      </c>
      <c r="Q59" s="76" t="str">
        <f t="shared" si="4"/>
        <v/>
      </c>
      <c r="R59" s="76" t="str">
        <f t="shared" si="5"/>
        <v/>
      </c>
      <c r="S59" s="76" t="str">
        <f t="shared" si="12"/>
        <v/>
      </c>
      <c r="T59" s="76" t="str">
        <f t="shared" si="13"/>
        <v/>
      </c>
      <c r="Y59" s="217"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17"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5:30">
      <c r="O60" s="76" t="str">
        <f t="shared" si="11"/>
        <v/>
      </c>
      <c r="P60" s="76" t="s">
        <v>175</v>
      </c>
      <c r="Q60" s="76" t="str">
        <f t="shared" si="4"/>
        <v/>
      </c>
      <c r="R60" s="76" t="str">
        <f t="shared" si="5"/>
        <v/>
      </c>
      <c r="S60" s="76" t="str">
        <f t="shared" si="12"/>
        <v/>
      </c>
      <c r="T60" s="76" t="str">
        <f t="shared" si="13"/>
        <v/>
      </c>
      <c r="Y60" s="217"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17"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5:30">
      <c r="O61" s="76" t="str">
        <f t="shared" si="11"/>
        <v/>
      </c>
      <c r="P61" s="76" t="s">
        <v>176</v>
      </c>
      <c r="Q61" s="76" t="str">
        <f t="shared" si="4"/>
        <v/>
      </c>
      <c r="R61" s="76" t="str">
        <f t="shared" si="5"/>
        <v/>
      </c>
      <c r="S61" s="76" t="str">
        <f t="shared" si="12"/>
        <v/>
      </c>
      <c r="T61" s="76" t="str">
        <f t="shared" si="13"/>
        <v/>
      </c>
      <c r="Y61" s="217"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17"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5:30">
      <c r="O62" s="76" t="str">
        <f t="shared" si="11"/>
        <v/>
      </c>
      <c r="P62" s="76" t="s">
        <v>177</v>
      </c>
      <c r="Q62" s="76" t="str">
        <f t="shared" si="4"/>
        <v/>
      </c>
      <c r="R62" s="76" t="str">
        <f t="shared" si="5"/>
        <v/>
      </c>
      <c r="S62" s="76" t="str">
        <f t="shared" si="12"/>
        <v/>
      </c>
      <c r="T62" s="76" t="str">
        <f t="shared" si="13"/>
        <v/>
      </c>
      <c r="Y62" s="217"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
      </c>
      <c r="Z62" s="217" t="str">
        <f>IF(Y62="","",COUNTIF($Y$2:Y62,Y62))</f>
        <v/>
      </c>
      <c r="AA62" s="189" t="str">
        <f>IF(Y62="","",本期支付结算!$E$9)</f>
        <v/>
      </c>
      <c r="AB62" s="53" t="str">
        <f>IF(Y62="","",SUMIFS(应付!K:K,应付!J:J,AA62,应付!X:X,P62))</f>
        <v/>
      </c>
      <c r="AC62" s="53" t="str">
        <f>IF(Y62="","",SUMIFS(应付!K:K,应付!J:J,"&lt;"&amp;AA62,应付!X:X,P62))</f>
        <v/>
      </c>
      <c r="AD62" s="53" t="str">
        <f t="shared" si="6"/>
        <v/>
      </c>
    </row>
    <row r="63" customHeight="1" spans="15:30">
      <c r="O63" s="76" t="str">
        <f t="shared" si="11"/>
        <v/>
      </c>
      <c r="P63" s="76" t="s">
        <v>178</v>
      </c>
      <c r="Q63" s="76" t="str">
        <f t="shared" si="4"/>
        <v/>
      </c>
      <c r="R63" s="76" t="str">
        <f t="shared" si="5"/>
        <v/>
      </c>
      <c r="S63" s="76" t="str">
        <f t="shared" si="12"/>
        <v/>
      </c>
      <c r="T63" s="76" t="str">
        <f t="shared" si="13"/>
        <v/>
      </c>
      <c r="Y63" s="217"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17" t="str">
        <f>IF(Y63="","",COUNTIF($Y$2:Y63,Y63))</f>
        <v/>
      </c>
      <c r="AA63" s="189" t="str">
        <f>IF(Y63="","",本期支付结算!$E$9)</f>
        <v/>
      </c>
      <c r="AB63" s="53" t="str">
        <f>IF(Y63="","",SUMIFS(应付!K:K,应付!J:J,AA63,应付!X:X,P63))</f>
        <v/>
      </c>
      <c r="AC63" s="53" t="str">
        <f>IF(Y63="","",SUMIFS(应付!K:K,应付!J:J,"&lt;"&amp;AA63,应付!X:X,P63))</f>
        <v/>
      </c>
      <c r="AD63" s="53" t="str">
        <f t="shared" si="6"/>
        <v/>
      </c>
    </row>
    <row r="64" customHeight="1" spans="15:30">
      <c r="O64" s="76" t="str">
        <f t="shared" si="11"/>
        <v/>
      </c>
      <c r="P64" s="76" t="s">
        <v>179</v>
      </c>
      <c r="Q64" s="76" t="str">
        <f t="shared" si="4"/>
        <v/>
      </c>
      <c r="R64" s="76" t="str">
        <f t="shared" si="5"/>
        <v/>
      </c>
      <c r="S64" s="76" t="str">
        <f t="shared" si="12"/>
        <v/>
      </c>
      <c r="T64" s="76" t="str">
        <f t="shared" si="13"/>
        <v/>
      </c>
      <c r="Y64" s="217"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17"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5:30">
      <c r="O65" s="76" t="str">
        <f t="shared" si="11"/>
        <v/>
      </c>
      <c r="P65" s="76" t="s">
        <v>180</v>
      </c>
      <c r="Q65" s="76" t="str">
        <f t="shared" si="4"/>
        <v/>
      </c>
      <c r="R65" s="76" t="str">
        <f t="shared" si="5"/>
        <v/>
      </c>
      <c r="S65" s="76" t="str">
        <f t="shared" si="12"/>
        <v/>
      </c>
      <c r="T65" s="76" t="str">
        <f t="shared" si="13"/>
        <v/>
      </c>
      <c r="Y65" s="217"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17"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5:30">
      <c r="O66" s="76" t="str">
        <f t="shared" si="11"/>
        <v/>
      </c>
      <c r="P66" s="76" t="s">
        <v>181</v>
      </c>
      <c r="Q66" s="76" t="str">
        <f t="shared" si="4"/>
        <v/>
      </c>
      <c r="R66" s="76" t="str">
        <f t="shared" si="5"/>
        <v/>
      </c>
      <c r="S66" s="76" t="str">
        <f t="shared" si="12"/>
        <v/>
      </c>
      <c r="T66" s="76" t="str">
        <f t="shared" si="13"/>
        <v/>
      </c>
      <c r="Y66" s="217"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17"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5:30">
      <c r="O67" s="76" t="str">
        <f t="shared" si="11"/>
        <v/>
      </c>
      <c r="P67" s="76" t="s">
        <v>182</v>
      </c>
      <c r="Q67" s="76" t="str">
        <f t="shared" ref="Q67:Q130" si="14">IF(G67="","",RIGHT(G67,16))</f>
        <v/>
      </c>
      <c r="R67" s="76" t="str">
        <f t="shared" ref="R67:R130" si="15">IF(O67="","",_xlfn.TEXTJOIN("-",1,C67,D67,Q67,B67))</f>
        <v/>
      </c>
      <c r="S67" s="76" t="str">
        <f t="shared" si="12"/>
        <v/>
      </c>
      <c r="T67" s="76" t="str">
        <f t="shared" si="13"/>
        <v/>
      </c>
      <c r="Y67" s="217"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17"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5:30">
      <c r="O68" s="76" t="str">
        <f t="shared" si="11"/>
        <v/>
      </c>
      <c r="P68" s="76" t="s">
        <v>183</v>
      </c>
      <c r="Q68" s="76" t="str">
        <f t="shared" si="14"/>
        <v/>
      </c>
      <c r="R68" s="76" t="str">
        <f t="shared" si="15"/>
        <v/>
      </c>
      <c r="S68" s="76" t="str">
        <f t="shared" si="12"/>
        <v/>
      </c>
      <c r="T68" s="76" t="str">
        <f t="shared" si="13"/>
        <v/>
      </c>
      <c r="Y68" s="217"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17"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5:30">
      <c r="O69" s="76" t="str">
        <f t="shared" si="11"/>
        <v/>
      </c>
      <c r="P69" s="76" t="s">
        <v>184</v>
      </c>
      <c r="Q69" s="76" t="str">
        <f t="shared" si="14"/>
        <v/>
      </c>
      <c r="R69" s="76" t="str">
        <f t="shared" si="15"/>
        <v/>
      </c>
      <c r="S69" s="76" t="str">
        <f t="shared" si="12"/>
        <v/>
      </c>
      <c r="T69" s="76" t="str">
        <f t="shared" si="13"/>
        <v/>
      </c>
      <c r="Y69" s="217"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17"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5:30">
      <c r="O70" s="76" t="str">
        <f t="shared" si="11"/>
        <v/>
      </c>
      <c r="P70" s="76" t="s">
        <v>185</v>
      </c>
      <c r="Q70" s="76" t="str">
        <f t="shared" si="14"/>
        <v/>
      </c>
      <c r="R70" s="76" t="str">
        <f t="shared" si="15"/>
        <v/>
      </c>
      <c r="S70" s="76" t="str">
        <f t="shared" si="12"/>
        <v/>
      </c>
      <c r="T70" s="76" t="str">
        <f t="shared" si="13"/>
        <v/>
      </c>
      <c r="Y70" s="217"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17"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5:30">
      <c r="O71" s="76" t="str">
        <f t="shared" si="11"/>
        <v/>
      </c>
      <c r="P71" s="76" t="s">
        <v>186</v>
      </c>
      <c r="Q71" s="76" t="str">
        <f t="shared" si="14"/>
        <v/>
      </c>
      <c r="R71" s="76" t="str">
        <f t="shared" si="15"/>
        <v/>
      </c>
      <c r="S71" s="76" t="str">
        <f t="shared" si="12"/>
        <v/>
      </c>
      <c r="T71" s="76" t="str">
        <f t="shared" si="13"/>
        <v/>
      </c>
      <c r="Y71" s="217"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17"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5:30">
      <c r="O72" s="76" t="str">
        <f t="shared" si="11"/>
        <v/>
      </c>
      <c r="P72" s="76" t="s">
        <v>187</v>
      </c>
      <c r="Q72" s="76" t="str">
        <f t="shared" si="14"/>
        <v/>
      </c>
      <c r="R72" s="76" t="str">
        <f t="shared" si="15"/>
        <v/>
      </c>
      <c r="S72" s="76" t="str">
        <f t="shared" si="12"/>
        <v/>
      </c>
      <c r="T72" s="76" t="str">
        <f t="shared" si="13"/>
        <v/>
      </c>
      <c r="Y72" s="217"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17"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5:30">
      <c r="O73" s="76" t="str">
        <f t="shared" si="11"/>
        <v/>
      </c>
      <c r="P73" s="76" t="s">
        <v>188</v>
      </c>
      <c r="Q73" s="76" t="str">
        <f t="shared" si="14"/>
        <v/>
      </c>
      <c r="R73" s="76" t="str">
        <f t="shared" si="15"/>
        <v/>
      </c>
      <c r="S73" s="76" t="str">
        <f t="shared" si="12"/>
        <v/>
      </c>
      <c r="T73" s="76" t="str">
        <f t="shared" si="13"/>
        <v/>
      </c>
      <c r="Y73" s="217"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17"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5:30">
      <c r="O74" s="76" t="str">
        <f t="shared" si="11"/>
        <v/>
      </c>
      <c r="P74" s="76" t="s">
        <v>189</v>
      </c>
      <c r="Q74" s="76" t="str">
        <f t="shared" si="14"/>
        <v/>
      </c>
      <c r="R74" s="76" t="str">
        <f t="shared" si="15"/>
        <v/>
      </c>
      <c r="S74" s="76" t="str">
        <f t="shared" si="12"/>
        <v/>
      </c>
      <c r="T74" s="76" t="str">
        <f t="shared" si="13"/>
        <v/>
      </c>
      <c r="Y74" s="217"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17"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76" t="str">
        <f t="shared" si="11"/>
        <v/>
      </c>
      <c r="P75" s="76" t="s">
        <v>190</v>
      </c>
      <c r="Q75" s="76" t="str">
        <f t="shared" si="14"/>
        <v/>
      </c>
      <c r="R75" s="76" t="str">
        <f t="shared" si="15"/>
        <v/>
      </c>
      <c r="S75" s="76" t="str">
        <f t="shared" si="12"/>
        <v/>
      </c>
      <c r="T75" s="76" t="str">
        <f t="shared" si="13"/>
        <v/>
      </c>
      <c r="Y75" s="217"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17"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191</v>
      </c>
      <c r="Q76" s="76" t="str">
        <f t="shared" si="14"/>
        <v/>
      </c>
      <c r="R76" s="76" t="str">
        <f t="shared" si="15"/>
        <v/>
      </c>
      <c r="S76" s="76" t="str">
        <f t="shared" si="12"/>
        <v/>
      </c>
      <c r="T76" s="76" t="str">
        <f t="shared" si="13"/>
        <v/>
      </c>
      <c r="Y76" s="217"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17"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192</v>
      </c>
      <c r="Q77" s="76" t="str">
        <f t="shared" si="14"/>
        <v/>
      </c>
      <c r="R77" s="76" t="str">
        <f t="shared" si="15"/>
        <v/>
      </c>
      <c r="S77" s="76" t="str">
        <f t="shared" si="12"/>
        <v/>
      </c>
      <c r="T77" s="76" t="str">
        <f t="shared" si="13"/>
        <v/>
      </c>
      <c r="Y77" s="217"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17"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193</v>
      </c>
      <c r="Q78" s="76" t="str">
        <f t="shared" si="14"/>
        <v/>
      </c>
      <c r="R78" s="76" t="str">
        <f t="shared" si="15"/>
        <v/>
      </c>
      <c r="S78" s="76" t="str">
        <f t="shared" si="12"/>
        <v/>
      </c>
      <c r="T78" s="76" t="str">
        <f t="shared" si="13"/>
        <v/>
      </c>
      <c r="Y78" s="217"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17"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194</v>
      </c>
      <c r="Q79" s="76" t="str">
        <f t="shared" si="14"/>
        <v/>
      </c>
      <c r="R79" s="76" t="str">
        <f t="shared" si="15"/>
        <v/>
      </c>
      <c r="S79" s="76" t="str">
        <f t="shared" si="12"/>
        <v/>
      </c>
      <c r="T79" s="76" t="str">
        <f t="shared" si="13"/>
        <v/>
      </c>
      <c r="Y79" s="217"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17"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195</v>
      </c>
      <c r="Q80" s="76" t="str">
        <f t="shared" si="14"/>
        <v/>
      </c>
      <c r="R80" s="76" t="str">
        <f t="shared" si="15"/>
        <v/>
      </c>
      <c r="S80" s="76" t="str">
        <f t="shared" si="12"/>
        <v/>
      </c>
      <c r="T80" s="76" t="str">
        <f t="shared" si="13"/>
        <v/>
      </c>
      <c r="Y80" s="217"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17"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196</v>
      </c>
      <c r="Q81" s="76" t="str">
        <f t="shared" si="14"/>
        <v/>
      </c>
      <c r="R81" s="76" t="str">
        <f t="shared" si="15"/>
        <v/>
      </c>
      <c r="S81" s="76" t="str">
        <f t="shared" si="12"/>
        <v/>
      </c>
      <c r="T81" s="76" t="str">
        <f t="shared" si="13"/>
        <v/>
      </c>
      <c r="Y81" s="217"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17"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197</v>
      </c>
      <c r="Q82" s="76" t="str">
        <f t="shared" si="14"/>
        <v/>
      </c>
      <c r="R82" s="76" t="str">
        <f t="shared" si="15"/>
        <v/>
      </c>
      <c r="S82" s="76" t="str">
        <f t="shared" si="12"/>
        <v/>
      </c>
      <c r="T82" s="76" t="str">
        <f t="shared" si="13"/>
        <v/>
      </c>
      <c r="Y82" s="217"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17"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198</v>
      </c>
      <c r="Q83" s="76" t="str">
        <f t="shared" si="14"/>
        <v/>
      </c>
      <c r="R83" s="76" t="str">
        <f t="shared" si="15"/>
        <v/>
      </c>
      <c r="S83" s="76" t="str">
        <f t="shared" si="12"/>
        <v/>
      </c>
      <c r="T83" s="76" t="str">
        <f t="shared" si="13"/>
        <v/>
      </c>
      <c r="Y83" s="217"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17"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199</v>
      </c>
      <c r="Q84" s="76" t="str">
        <f t="shared" si="14"/>
        <v/>
      </c>
      <c r="R84" s="76" t="str">
        <f t="shared" si="15"/>
        <v/>
      </c>
      <c r="S84" s="76" t="str">
        <f t="shared" si="12"/>
        <v/>
      </c>
      <c r="T84" s="76" t="str">
        <f t="shared" si="13"/>
        <v/>
      </c>
      <c r="Y84" s="217"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17"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200</v>
      </c>
      <c r="Q85" s="76" t="str">
        <f t="shared" si="14"/>
        <v/>
      </c>
      <c r="R85" s="76" t="str">
        <f t="shared" si="15"/>
        <v/>
      </c>
      <c r="S85" s="76" t="str">
        <f t="shared" si="12"/>
        <v/>
      </c>
      <c r="T85" s="76" t="str">
        <f t="shared" si="13"/>
        <v/>
      </c>
      <c r="Y85" s="217"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17"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201</v>
      </c>
      <c r="Q86" s="76" t="str">
        <f t="shared" si="14"/>
        <v/>
      </c>
      <c r="R86" s="76" t="str">
        <f t="shared" si="15"/>
        <v/>
      </c>
      <c r="S86" s="76" t="str">
        <f t="shared" si="12"/>
        <v/>
      </c>
      <c r="T86" s="76" t="str">
        <f t="shared" si="13"/>
        <v/>
      </c>
      <c r="Y86" s="217"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17"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202</v>
      </c>
      <c r="Q87" s="76" t="str">
        <f t="shared" si="14"/>
        <v/>
      </c>
      <c r="R87" s="76" t="str">
        <f t="shared" si="15"/>
        <v/>
      </c>
      <c r="S87" s="76" t="str">
        <f t="shared" si="12"/>
        <v/>
      </c>
      <c r="T87" s="76" t="str">
        <f t="shared" si="13"/>
        <v/>
      </c>
      <c r="Y87" s="217"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17"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203</v>
      </c>
      <c r="Q88" s="76" t="str">
        <f t="shared" si="14"/>
        <v/>
      </c>
      <c r="R88" s="76" t="str">
        <f t="shared" si="15"/>
        <v/>
      </c>
      <c r="S88" s="76" t="str">
        <f t="shared" si="12"/>
        <v/>
      </c>
      <c r="T88" s="76" t="str">
        <f t="shared" si="13"/>
        <v/>
      </c>
      <c r="Y88" s="217"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17"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204</v>
      </c>
      <c r="Q89" s="76" t="str">
        <f t="shared" si="14"/>
        <v/>
      </c>
      <c r="R89" s="76" t="str">
        <f t="shared" si="15"/>
        <v/>
      </c>
      <c r="S89" s="76" t="str">
        <f t="shared" si="12"/>
        <v/>
      </c>
      <c r="T89" s="76" t="str">
        <f t="shared" si="13"/>
        <v/>
      </c>
      <c r="Y89" s="217"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17"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205</v>
      </c>
      <c r="Q90" s="76" t="str">
        <f t="shared" si="14"/>
        <v/>
      </c>
      <c r="R90" s="76" t="str">
        <f t="shared" si="15"/>
        <v/>
      </c>
      <c r="S90" s="76" t="str">
        <f t="shared" si="12"/>
        <v/>
      </c>
      <c r="T90" s="76" t="str">
        <f t="shared" si="13"/>
        <v/>
      </c>
      <c r="Y90" s="217"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17"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206</v>
      </c>
      <c r="Q91" s="76" t="str">
        <f t="shared" si="14"/>
        <v/>
      </c>
      <c r="R91" s="76" t="str">
        <f t="shared" si="15"/>
        <v/>
      </c>
      <c r="S91" s="76" t="str">
        <f t="shared" si="12"/>
        <v/>
      </c>
      <c r="T91" s="76" t="str">
        <f t="shared" si="13"/>
        <v/>
      </c>
      <c r="Y91" s="217"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17"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207</v>
      </c>
      <c r="Q92" s="76" t="str">
        <f t="shared" si="14"/>
        <v/>
      </c>
      <c r="R92" s="76" t="str">
        <f t="shared" si="15"/>
        <v/>
      </c>
      <c r="S92" s="76" t="str">
        <f t="shared" si="12"/>
        <v/>
      </c>
      <c r="T92" s="76" t="str">
        <f t="shared" si="13"/>
        <v/>
      </c>
      <c r="Y92" s="217"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17"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208</v>
      </c>
      <c r="Q93" s="76" t="str">
        <f t="shared" si="14"/>
        <v/>
      </c>
      <c r="R93" s="76" t="str">
        <f t="shared" si="15"/>
        <v/>
      </c>
      <c r="S93" s="76" t="str">
        <f t="shared" si="12"/>
        <v/>
      </c>
      <c r="T93" s="76" t="str">
        <f t="shared" si="13"/>
        <v/>
      </c>
      <c r="Y93" s="217"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17"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209</v>
      </c>
      <c r="Q94" s="76" t="str">
        <f t="shared" si="14"/>
        <v/>
      </c>
      <c r="R94" s="76" t="str">
        <f t="shared" si="15"/>
        <v/>
      </c>
      <c r="S94" s="76" t="str">
        <f t="shared" si="12"/>
        <v/>
      </c>
      <c r="T94" s="76" t="str">
        <f t="shared" si="13"/>
        <v/>
      </c>
      <c r="Y94" s="217"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17"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210</v>
      </c>
      <c r="Q95" s="76" t="str">
        <f t="shared" si="14"/>
        <v/>
      </c>
      <c r="R95" s="76" t="str">
        <f t="shared" si="15"/>
        <v/>
      </c>
      <c r="S95" s="76" t="str">
        <f t="shared" si="12"/>
        <v/>
      </c>
      <c r="T95" s="76" t="str">
        <f t="shared" si="13"/>
        <v/>
      </c>
      <c r="Y95" s="217"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17"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211</v>
      </c>
      <c r="Q96" s="76" t="str">
        <f t="shared" si="14"/>
        <v/>
      </c>
      <c r="R96" s="76" t="str">
        <f t="shared" si="15"/>
        <v/>
      </c>
      <c r="S96" s="76" t="str">
        <f t="shared" si="12"/>
        <v/>
      </c>
      <c r="T96" s="76" t="str">
        <f t="shared" si="13"/>
        <v/>
      </c>
      <c r="Y96" s="217"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17"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212</v>
      </c>
      <c r="Q97" s="76" t="str">
        <f t="shared" si="14"/>
        <v/>
      </c>
      <c r="R97" s="76" t="str">
        <f t="shared" si="15"/>
        <v/>
      </c>
      <c r="S97" s="76" t="str">
        <f t="shared" si="12"/>
        <v/>
      </c>
      <c r="T97" s="76" t="str">
        <f t="shared" si="13"/>
        <v/>
      </c>
      <c r="Y97" s="217"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17"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213</v>
      </c>
      <c r="Q98" s="76" t="str">
        <f t="shared" si="14"/>
        <v/>
      </c>
      <c r="R98" s="76" t="str">
        <f t="shared" si="15"/>
        <v/>
      </c>
      <c r="S98" s="76" t="str">
        <f t="shared" si="12"/>
        <v/>
      </c>
      <c r="T98" s="76" t="str">
        <f t="shared" si="13"/>
        <v/>
      </c>
      <c r="Y98" s="217"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17"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214</v>
      </c>
      <c r="Q99" s="76" t="str">
        <f t="shared" si="14"/>
        <v/>
      </c>
      <c r="R99" s="76" t="str">
        <f t="shared" si="15"/>
        <v/>
      </c>
      <c r="S99" s="76" t="str">
        <f t="shared" si="12"/>
        <v/>
      </c>
      <c r="T99" s="76" t="str">
        <f t="shared" si="13"/>
        <v/>
      </c>
      <c r="Y99" s="217"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17"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215</v>
      </c>
      <c r="Q100" s="76" t="str">
        <f t="shared" si="14"/>
        <v/>
      </c>
      <c r="R100" s="76" t="str">
        <f t="shared" si="15"/>
        <v/>
      </c>
      <c r="S100" s="76" t="str">
        <f t="shared" si="12"/>
        <v/>
      </c>
      <c r="T100" s="76" t="str">
        <f t="shared" si="13"/>
        <v/>
      </c>
      <c r="Y100" s="217"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17"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216</v>
      </c>
      <c r="Q101" s="76" t="str">
        <f t="shared" si="14"/>
        <v/>
      </c>
      <c r="R101" s="76" t="str">
        <f t="shared" si="15"/>
        <v/>
      </c>
      <c r="S101" s="76" t="str">
        <f t="shared" si="12"/>
        <v/>
      </c>
      <c r="T101" s="76" t="str">
        <f t="shared" si="13"/>
        <v/>
      </c>
      <c r="Y101" s="217"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17"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217</v>
      </c>
      <c r="Q102" s="76" t="str">
        <f t="shared" si="14"/>
        <v/>
      </c>
      <c r="R102" s="76" t="str">
        <f t="shared" si="15"/>
        <v/>
      </c>
      <c r="S102" s="76" t="str">
        <f t="shared" si="12"/>
        <v/>
      </c>
      <c r="T102" s="76" t="str">
        <f t="shared" si="13"/>
        <v/>
      </c>
      <c r="Y102" s="217"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17"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218</v>
      </c>
      <c r="Q103" s="76" t="str">
        <f t="shared" si="14"/>
        <v/>
      </c>
      <c r="R103" s="76" t="str">
        <f t="shared" si="15"/>
        <v/>
      </c>
      <c r="S103" s="76" t="str">
        <f t="shared" si="12"/>
        <v/>
      </c>
      <c r="T103" s="76" t="str">
        <f t="shared" si="13"/>
        <v/>
      </c>
      <c r="Y103" s="217"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17"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219</v>
      </c>
      <c r="Q104" s="76" t="str">
        <f t="shared" si="14"/>
        <v/>
      </c>
      <c r="R104" s="76" t="str">
        <f t="shared" si="15"/>
        <v/>
      </c>
      <c r="S104" s="76" t="str">
        <f t="shared" si="12"/>
        <v/>
      </c>
      <c r="T104" s="76" t="str">
        <f t="shared" si="13"/>
        <v/>
      </c>
      <c r="Y104" s="217"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17"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220</v>
      </c>
      <c r="Q105" s="76" t="str">
        <f t="shared" si="14"/>
        <v/>
      </c>
      <c r="R105" s="76" t="str">
        <f t="shared" si="15"/>
        <v/>
      </c>
      <c r="S105" s="76" t="str">
        <f t="shared" si="12"/>
        <v/>
      </c>
      <c r="T105" s="76" t="str">
        <f t="shared" si="13"/>
        <v/>
      </c>
      <c r="Y105" s="217"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17"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221</v>
      </c>
      <c r="Q106" s="76" t="str">
        <f t="shared" si="14"/>
        <v/>
      </c>
      <c r="R106" s="76" t="str">
        <f t="shared" si="15"/>
        <v/>
      </c>
      <c r="S106" s="76" t="str">
        <f t="shared" si="12"/>
        <v/>
      </c>
      <c r="T106" s="76" t="str">
        <f t="shared" si="13"/>
        <v/>
      </c>
      <c r="Y106" s="217"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17"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222</v>
      </c>
      <c r="Q107" s="76" t="str">
        <f t="shared" si="14"/>
        <v/>
      </c>
      <c r="R107" s="76" t="str">
        <f t="shared" si="15"/>
        <v/>
      </c>
      <c r="S107" s="76" t="str">
        <f t="shared" si="12"/>
        <v/>
      </c>
      <c r="T107" s="76" t="str">
        <f t="shared" si="13"/>
        <v/>
      </c>
      <c r="Y107" s="217"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17"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223</v>
      </c>
      <c r="Q108" s="76" t="str">
        <f t="shared" si="14"/>
        <v/>
      </c>
      <c r="R108" s="76" t="str">
        <f t="shared" si="15"/>
        <v/>
      </c>
      <c r="S108" s="76" t="str">
        <f t="shared" si="12"/>
        <v/>
      </c>
      <c r="T108" s="76" t="str">
        <f t="shared" si="13"/>
        <v/>
      </c>
      <c r="Y108" s="217"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17"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224</v>
      </c>
      <c r="Q109" s="76" t="str">
        <f t="shared" si="14"/>
        <v/>
      </c>
      <c r="R109" s="76" t="str">
        <f t="shared" si="15"/>
        <v/>
      </c>
      <c r="S109" s="76" t="str">
        <f t="shared" ref="S109:S172" si="18">IF(J109="","",YEAR(J109))</f>
        <v/>
      </c>
      <c r="T109" s="76" t="str">
        <f t="shared" ref="T109:T172" si="19">IF(J109="","",MONTH(J109))</f>
        <v/>
      </c>
      <c r="Y109" s="217"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17"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225</v>
      </c>
      <c r="Q110" s="76" t="str">
        <f t="shared" si="14"/>
        <v/>
      </c>
      <c r="R110" s="76" t="str">
        <f t="shared" si="15"/>
        <v/>
      </c>
      <c r="S110" s="76" t="str">
        <f t="shared" si="18"/>
        <v/>
      </c>
      <c r="T110" s="76" t="str">
        <f t="shared" si="19"/>
        <v/>
      </c>
      <c r="Y110" s="217"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17"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226</v>
      </c>
      <c r="Q111" s="76" t="str">
        <f t="shared" si="14"/>
        <v/>
      </c>
      <c r="R111" s="76" t="str">
        <f t="shared" si="15"/>
        <v/>
      </c>
      <c r="S111" s="76" t="str">
        <f t="shared" si="18"/>
        <v/>
      </c>
      <c r="T111" s="76" t="str">
        <f t="shared" si="19"/>
        <v/>
      </c>
      <c r="Y111" s="217"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17"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227</v>
      </c>
      <c r="Q112" s="76" t="str">
        <f t="shared" si="14"/>
        <v/>
      </c>
      <c r="R112" s="76" t="str">
        <f t="shared" si="15"/>
        <v/>
      </c>
      <c r="S112" s="76" t="str">
        <f t="shared" si="18"/>
        <v/>
      </c>
      <c r="T112" s="76" t="str">
        <f t="shared" si="19"/>
        <v/>
      </c>
      <c r="Y112" s="217"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17"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228</v>
      </c>
      <c r="Q113" s="76" t="str">
        <f t="shared" si="14"/>
        <v/>
      </c>
      <c r="R113" s="76" t="str">
        <f t="shared" si="15"/>
        <v/>
      </c>
      <c r="S113" s="76" t="str">
        <f t="shared" si="18"/>
        <v/>
      </c>
      <c r="T113" s="76" t="str">
        <f t="shared" si="19"/>
        <v/>
      </c>
      <c r="Y113" s="217"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17"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229</v>
      </c>
      <c r="Q114" s="76" t="str">
        <f t="shared" si="14"/>
        <v/>
      </c>
      <c r="R114" s="76" t="str">
        <f t="shared" si="15"/>
        <v/>
      </c>
      <c r="S114" s="76" t="str">
        <f t="shared" si="18"/>
        <v/>
      </c>
      <c r="T114" s="76" t="str">
        <f t="shared" si="19"/>
        <v/>
      </c>
      <c r="Y114" s="217"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17"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230</v>
      </c>
      <c r="Q115" s="76" t="str">
        <f t="shared" si="14"/>
        <v/>
      </c>
      <c r="R115" s="76" t="str">
        <f t="shared" si="15"/>
        <v/>
      </c>
      <c r="S115" s="76" t="str">
        <f t="shared" si="18"/>
        <v/>
      </c>
      <c r="T115" s="76" t="str">
        <f t="shared" si="19"/>
        <v/>
      </c>
      <c r="Y115" s="217"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17"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231</v>
      </c>
      <c r="Q116" s="76" t="str">
        <f t="shared" si="14"/>
        <v/>
      </c>
      <c r="R116" s="76" t="str">
        <f t="shared" si="15"/>
        <v/>
      </c>
      <c r="S116" s="76" t="str">
        <f t="shared" si="18"/>
        <v/>
      </c>
      <c r="T116" s="76" t="str">
        <f t="shared" si="19"/>
        <v/>
      </c>
      <c r="Y116" s="217"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17"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232</v>
      </c>
      <c r="Q117" s="76" t="str">
        <f t="shared" si="14"/>
        <v/>
      </c>
      <c r="R117" s="76" t="str">
        <f t="shared" si="15"/>
        <v/>
      </c>
      <c r="S117" s="76" t="str">
        <f t="shared" si="18"/>
        <v/>
      </c>
      <c r="T117" s="76" t="str">
        <f t="shared" si="19"/>
        <v/>
      </c>
      <c r="Y117" s="217"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17"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233</v>
      </c>
      <c r="Q118" s="76" t="str">
        <f t="shared" si="14"/>
        <v/>
      </c>
      <c r="R118" s="76" t="str">
        <f t="shared" si="15"/>
        <v/>
      </c>
      <c r="S118" s="76" t="str">
        <f t="shared" si="18"/>
        <v/>
      </c>
      <c r="T118" s="76" t="str">
        <f t="shared" si="19"/>
        <v/>
      </c>
      <c r="Y118" s="217"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17"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234</v>
      </c>
      <c r="Q119" s="76" t="str">
        <f t="shared" si="14"/>
        <v/>
      </c>
      <c r="R119" s="76" t="str">
        <f t="shared" si="15"/>
        <v/>
      </c>
      <c r="S119" s="76" t="str">
        <f t="shared" si="18"/>
        <v/>
      </c>
      <c r="T119" s="76" t="str">
        <f t="shared" si="19"/>
        <v/>
      </c>
      <c r="Y119" s="217"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17"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235</v>
      </c>
      <c r="Q120" s="76" t="str">
        <f t="shared" si="14"/>
        <v/>
      </c>
      <c r="R120" s="76" t="str">
        <f t="shared" si="15"/>
        <v/>
      </c>
      <c r="S120" s="76" t="str">
        <f t="shared" si="18"/>
        <v/>
      </c>
      <c r="T120" s="76" t="str">
        <f t="shared" si="19"/>
        <v/>
      </c>
      <c r="Y120" s="217"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17"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236</v>
      </c>
      <c r="Q121" s="76" t="str">
        <f t="shared" si="14"/>
        <v/>
      </c>
      <c r="R121" s="76" t="str">
        <f t="shared" si="15"/>
        <v/>
      </c>
      <c r="S121" s="76" t="str">
        <f t="shared" si="18"/>
        <v/>
      </c>
      <c r="T121" s="76" t="str">
        <f t="shared" si="19"/>
        <v/>
      </c>
      <c r="Y121" s="217"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17"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237</v>
      </c>
      <c r="Q122" s="76" t="str">
        <f t="shared" si="14"/>
        <v/>
      </c>
      <c r="R122" s="76" t="str">
        <f t="shared" si="15"/>
        <v/>
      </c>
      <c r="S122" s="76" t="str">
        <f t="shared" si="18"/>
        <v/>
      </c>
      <c r="T122" s="76" t="str">
        <f t="shared" si="19"/>
        <v/>
      </c>
      <c r="Y122" s="217"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17"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238</v>
      </c>
      <c r="Q123" s="76" t="str">
        <f t="shared" si="14"/>
        <v/>
      </c>
      <c r="R123" s="76" t="str">
        <f t="shared" si="15"/>
        <v/>
      </c>
      <c r="S123" s="76" t="str">
        <f t="shared" si="18"/>
        <v/>
      </c>
      <c r="T123" s="76" t="str">
        <f t="shared" si="19"/>
        <v/>
      </c>
      <c r="Y123" s="217"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17"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239</v>
      </c>
      <c r="Q124" s="76" t="str">
        <f t="shared" si="14"/>
        <v/>
      </c>
      <c r="R124" s="76" t="str">
        <f t="shared" si="15"/>
        <v/>
      </c>
      <c r="S124" s="76" t="str">
        <f t="shared" si="18"/>
        <v/>
      </c>
      <c r="T124" s="76" t="str">
        <f t="shared" si="19"/>
        <v/>
      </c>
      <c r="Y124" s="217"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17"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240</v>
      </c>
      <c r="Q125" s="76" t="str">
        <f t="shared" si="14"/>
        <v/>
      </c>
      <c r="R125" s="76" t="str">
        <f t="shared" si="15"/>
        <v/>
      </c>
      <c r="S125" s="76" t="str">
        <f t="shared" si="18"/>
        <v/>
      </c>
      <c r="T125" s="76" t="str">
        <f t="shared" si="19"/>
        <v/>
      </c>
      <c r="Y125" s="217"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17"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241</v>
      </c>
      <c r="Q126" s="76" t="str">
        <f t="shared" si="14"/>
        <v/>
      </c>
      <c r="R126" s="76" t="str">
        <f t="shared" si="15"/>
        <v/>
      </c>
      <c r="S126" s="76" t="str">
        <f t="shared" si="18"/>
        <v/>
      </c>
      <c r="T126" s="76" t="str">
        <f t="shared" si="19"/>
        <v/>
      </c>
      <c r="Y126" s="217"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17"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242</v>
      </c>
      <c r="Q127" s="76" t="str">
        <f t="shared" si="14"/>
        <v/>
      </c>
      <c r="R127" s="76" t="str">
        <f t="shared" si="15"/>
        <v/>
      </c>
      <c r="S127" s="76" t="str">
        <f t="shared" si="18"/>
        <v/>
      </c>
      <c r="T127" s="76" t="str">
        <f t="shared" si="19"/>
        <v/>
      </c>
      <c r="Y127" s="217"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17"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243</v>
      </c>
      <c r="Q128" s="76" t="str">
        <f t="shared" si="14"/>
        <v/>
      </c>
      <c r="R128" s="76" t="str">
        <f t="shared" si="15"/>
        <v/>
      </c>
      <c r="S128" s="76" t="str">
        <f t="shared" si="18"/>
        <v/>
      </c>
      <c r="T128" s="76" t="str">
        <f t="shared" si="19"/>
        <v/>
      </c>
      <c r="Y128" s="217"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17"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244</v>
      </c>
      <c r="Q129" s="76" t="str">
        <f t="shared" si="14"/>
        <v/>
      </c>
      <c r="R129" s="76" t="str">
        <f t="shared" si="15"/>
        <v/>
      </c>
      <c r="S129" s="76" t="str">
        <f t="shared" si="18"/>
        <v/>
      </c>
      <c r="T129" s="76" t="str">
        <f t="shared" si="19"/>
        <v/>
      </c>
      <c r="Y129" s="217"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17"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245</v>
      </c>
      <c r="Q130" s="76" t="str">
        <f t="shared" si="14"/>
        <v/>
      </c>
      <c r="R130" s="76" t="str">
        <f t="shared" si="15"/>
        <v/>
      </c>
      <c r="S130" s="76" t="str">
        <f t="shared" si="18"/>
        <v/>
      </c>
      <c r="T130" s="76" t="str">
        <f t="shared" si="19"/>
        <v/>
      </c>
      <c r="Y130" s="217"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17"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246</v>
      </c>
      <c r="Q131" s="76" t="str">
        <f t="shared" ref="Q131:Q194" si="20">IF(G131="","",RIGHT(G131,16))</f>
        <v/>
      </c>
      <c r="R131" s="76" t="str">
        <f t="shared" ref="R131:R194" si="21">IF(O131="","",_xlfn.TEXTJOIN("-",1,C131,D131,Q131,B131))</f>
        <v/>
      </c>
      <c r="S131" s="76" t="str">
        <f t="shared" si="18"/>
        <v/>
      </c>
      <c r="T131" s="76" t="str">
        <f t="shared" si="19"/>
        <v/>
      </c>
      <c r="Y131" s="217"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17"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247</v>
      </c>
      <c r="Q132" s="76" t="str">
        <f t="shared" si="20"/>
        <v/>
      </c>
      <c r="R132" s="76" t="str">
        <f t="shared" si="21"/>
        <v/>
      </c>
      <c r="S132" s="76" t="str">
        <f t="shared" si="18"/>
        <v/>
      </c>
      <c r="T132" s="76" t="str">
        <f t="shared" si="19"/>
        <v/>
      </c>
      <c r="Y132" s="217"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17"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248</v>
      </c>
      <c r="Q133" s="76" t="str">
        <f t="shared" si="20"/>
        <v/>
      </c>
      <c r="R133" s="76" t="str">
        <f t="shared" si="21"/>
        <v/>
      </c>
      <c r="S133" s="76" t="str">
        <f t="shared" si="18"/>
        <v/>
      </c>
      <c r="T133" s="76" t="str">
        <f t="shared" si="19"/>
        <v/>
      </c>
      <c r="Y133" s="217"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17"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249</v>
      </c>
      <c r="Q134" s="76" t="str">
        <f t="shared" si="20"/>
        <v/>
      </c>
      <c r="R134" s="76" t="str">
        <f t="shared" si="21"/>
        <v/>
      </c>
      <c r="S134" s="76" t="str">
        <f t="shared" si="18"/>
        <v/>
      </c>
      <c r="T134" s="76" t="str">
        <f t="shared" si="19"/>
        <v/>
      </c>
      <c r="Y134" s="217"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17"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250</v>
      </c>
      <c r="Q135" s="76" t="str">
        <f t="shared" si="20"/>
        <v/>
      </c>
      <c r="R135" s="76" t="str">
        <f t="shared" si="21"/>
        <v/>
      </c>
      <c r="S135" s="76" t="str">
        <f t="shared" si="18"/>
        <v/>
      </c>
      <c r="T135" s="76" t="str">
        <f t="shared" si="19"/>
        <v/>
      </c>
      <c r="Y135" s="217"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17"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251</v>
      </c>
      <c r="Q136" s="76" t="str">
        <f t="shared" si="20"/>
        <v/>
      </c>
      <c r="R136" s="76" t="str">
        <f t="shared" si="21"/>
        <v/>
      </c>
      <c r="S136" s="76" t="str">
        <f t="shared" si="18"/>
        <v/>
      </c>
      <c r="T136" s="76" t="str">
        <f t="shared" si="19"/>
        <v/>
      </c>
      <c r="Y136" s="217"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17"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252</v>
      </c>
      <c r="Q137" s="76" t="str">
        <f t="shared" si="20"/>
        <v/>
      </c>
      <c r="R137" s="76" t="str">
        <f t="shared" si="21"/>
        <v/>
      </c>
      <c r="S137" s="76" t="str">
        <f t="shared" si="18"/>
        <v/>
      </c>
      <c r="T137" s="76" t="str">
        <f t="shared" si="19"/>
        <v/>
      </c>
      <c r="Y137" s="217"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17"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253</v>
      </c>
      <c r="Q138" s="76" t="str">
        <f t="shared" si="20"/>
        <v/>
      </c>
      <c r="R138" s="76" t="str">
        <f t="shared" si="21"/>
        <v/>
      </c>
      <c r="S138" s="76" t="str">
        <f t="shared" si="18"/>
        <v/>
      </c>
      <c r="T138" s="76" t="str">
        <f t="shared" si="19"/>
        <v/>
      </c>
      <c r="Y138" s="217"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17"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254</v>
      </c>
      <c r="Q139" s="76" t="str">
        <f t="shared" si="20"/>
        <v/>
      </c>
      <c r="R139" s="76" t="str">
        <f t="shared" si="21"/>
        <v/>
      </c>
      <c r="S139" s="76" t="str">
        <f t="shared" si="18"/>
        <v/>
      </c>
      <c r="T139" s="76" t="str">
        <f t="shared" si="19"/>
        <v/>
      </c>
      <c r="Y139" s="217"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17"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255</v>
      </c>
      <c r="Q140" s="76" t="str">
        <f t="shared" si="20"/>
        <v/>
      </c>
      <c r="R140" s="76" t="str">
        <f t="shared" si="21"/>
        <v/>
      </c>
      <c r="S140" s="76" t="str">
        <f t="shared" si="18"/>
        <v/>
      </c>
      <c r="T140" s="76" t="str">
        <f t="shared" si="19"/>
        <v/>
      </c>
      <c r="Y140" s="217"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17"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256</v>
      </c>
      <c r="Q141" s="76" t="str">
        <f t="shared" si="20"/>
        <v/>
      </c>
      <c r="R141" s="76" t="str">
        <f t="shared" si="21"/>
        <v/>
      </c>
      <c r="S141" s="76" t="str">
        <f t="shared" si="18"/>
        <v/>
      </c>
      <c r="T141" s="76" t="str">
        <f t="shared" si="19"/>
        <v/>
      </c>
      <c r="Y141" s="217"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17"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257</v>
      </c>
      <c r="Q142" s="76" t="str">
        <f t="shared" si="20"/>
        <v/>
      </c>
      <c r="R142" s="76" t="str">
        <f t="shared" si="21"/>
        <v/>
      </c>
      <c r="S142" s="76" t="str">
        <f t="shared" si="18"/>
        <v/>
      </c>
      <c r="T142" s="76" t="str">
        <f t="shared" si="19"/>
        <v/>
      </c>
      <c r="Y142" s="217"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17"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258</v>
      </c>
      <c r="Q143" s="76" t="str">
        <f t="shared" si="20"/>
        <v/>
      </c>
      <c r="R143" s="76" t="str">
        <f t="shared" si="21"/>
        <v/>
      </c>
      <c r="S143" s="76" t="str">
        <f t="shared" si="18"/>
        <v/>
      </c>
      <c r="T143" s="76" t="str">
        <f t="shared" si="19"/>
        <v/>
      </c>
      <c r="Y143" s="217"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17"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259</v>
      </c>
      <c r="Q144" s="76" t="str">
        <f t="shared" si="20"/>
        <v/>
      </c>
      <c r="R144" s="76" t="str">
        <f t="shared" si="21"/>
        <v/>
      </c>
      <c r="S144" s="76" t="str">
        <f t="shared" si="18"/>
        <v/>
      </c>
      <c r="T144" s="76" t="str">
        <f t="shared" si="19"/>
        <v/>
      </c>
      <c r="Y144" s="217"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17"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260</v>
      </c>
      <c r="Q145" s="76" t="str">
        <f t="shared" si="20"/>
        <v/>
      </c>
      <c r="R145" s="76" t="str">
        <f t="shared" si="21"/>
        <v/>
      </c>
      <c r="S145" s="76" t="str">
        <f t="shared" si="18"/>
        <v/>
      </c>
      <c r="T145" s="76" t="str">
        <f t="shared" si="19"/>
        <v/>
      </c>
      <c r="Y145" s="217"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17"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261</v>
      </c>
      <c r="Q146" s="76" t="str">
        <f t="shared" si="20"/>
        <v/>
      </c>
      <c r="R146" s="76" t="str">
        <f t="shared" si="21"/>
        <v/>
      </c>
      <c r="S146" s="76" t="str">
        <f t="shared" si="18"/>
        <v/>
      </c>
      <c r="T146" s="76" t="str">
        <f t="shared" si="19"/>
        <v/>
      </c>
      <c r="Y146" s="217"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17"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262</v>
      </c>
      <c r="Q147" s="76" t="str">
        <f t="shared" si="20"/>
        <v/>
      </c>
      <c r="R147" s="76" t="str">
        <f t="shared" si="21"/>
        <v/>
      </c>
      <c r="S147" s="76" t="str">
        <f t="shared" si="18"/>
        <v/>
      </c>
      <c r="T147" s="76" t="str">
        <f t="shared" si="19"/>
        <v/>
      </c>
      <c r="Y147" s="217"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17"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263</v>
      </c>
      <c r="Q148" s="76" t="str">
        <f t="shared" si="20"/>
        <v/>
      </c>
      <c r="R148" s="76" t="str">
        <f t="shared" si="21"/>
        <v/>
      </c>
      <c r="S148" s="76" t="str">
        <f t="shared" si="18"/>
        <v/>
      </c>
      <c r="T148" s="76" t="str">
        <f t="shared" si="19"/>
        <v/>
      </c>
      <c r="Y148" s="217"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17"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264</v>
      </c>
      <c r="Q149" s="76" t="str">
        <f t="shared" si="20"/>
        <v/>
      </c>
      <c r="R149" s="76" t="str">
        <f t="shared" si="21"/>
        <v/>
      </c>
      <c r="S149" s="76" t="str">
        <f t="shared" si="18"/>
        <v/>
      </c>
      <c r="T149" s="76" t="str">
        <f t="shared" si="19"/>
        <v/>
      </c>
      <c r="Y149" s="217"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17"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265</v>
      </c>
      <c r="Q150" s="76" t="str">
        <f t="shared" si="20"/>
        <v/>
      </c>
      <c r="R150" s="76" t="str">
        <f t="shared" si="21"/>
        <v/>
      </c>
      <c r="S150" s="76" t="str">
        <f t="shared" si="18"/>
        <v/>
      </c>
      <c r="T150" s="76" t="str">
        <f t="shared" si="19"/>
        <v/>
      </c>
      <c r="Y150" s="217"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17"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266</v>
      </c>
      <c r="Q151" s="76" t="str">
        <f t="shared" si="20"/>
        <v/>
      </c>
      <c r="R151" s="76" t="str">
        <f t="shared" si="21"/>
        <v/>
      </c>
      <c r="S151" s="76" t="str">
        <f t="shared" si="18"/>
        <v/>
      </c>
      <c r="T151" s="76" t="str">
        <f t="shared" si="19"/>
        <v/>
      </c>
      <c r="Y151" s="217"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17"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267</v>
      </c>
      <c r="Q152" s="76" t="str">
        <f t="shared" si="20"/>
        <v/>
      </c>
      <c r="R152" s="76" t="str">
        <f t="shared" si="21"/>
        <v/>
      </c>
      <c r="S152" s="76" t="str">
        <f t="shared" si="18"/>
        <v/>
      </c>
      <c r="T152" s="76" t="str">
        <f t="shared" si="19"/>
        <v/>
      </c>
      <c r="Y152" s="217"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17"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268</v>
      </c>
      <c r="Q153" s="76" t="str">
        <f t="shared" si="20"/>
        <v/>
      </c>
      <c r="R153" s="76" t="str">
        <f t="shared" si="21"/>
        <v/>
      </c>
      <c r="S153" s="76" t="str">
        <f t="shared" si="18"/>
        <v/>
      </c>
      <c r="T153" s="76" t="str">
        <f t="shared" si="19"/>
        <v/>
      </c>
      <c r="Y153" s="217"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17"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269</v>
      </c>
      <c r="Q154" s="76" t="str">
        <f t="shared" si="20"/>
        <v/>
      </c>
      <c r="R154" s="76" t="str">
        <f t="shared" si="21"/>
        <v/>
      </c>
      <c r="S154" s="76" t="str">
        <f t="shared" si="18"/>
        <v/>
      </c>
      <c r="T154" s="76" t="str">
        <f t="shared" si="19"/>
        <v/>
      </c>
      <c r="Y154" s="217"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17"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270</v>
      </c>
      <c r="Q155" s="76" t="str">
        <f t="shared" si="20"/>
        <v/>
      </c>
      <c r="R155" s="76" t="str">
        <f t="shared" si="21"/>
        <v/>
      </c>
      <c r="S155" s="76" t="str">
        <f t="shared" si="18"/>
        <v/>
      </c>
      <c r="T155" s="76" t="str">
        <f t="shared" si="19"/>
        <v/>
      </c>
      <c r="Y155" s="217"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17"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271</v>
      </c>
      <c r="Q156" s="76" t="str">
        <f t="shared" si="20"/>
        <v/>
      </c>
      <c r="R156" s="76" t="str">
        <f t="shared" si="21"/>
        <v/>
      </c>
      <c r="S156" s="76" t="str">
        <f t="shared" si="18"/>
        <v/>
      </c>
      <c r="T156" s="76" t="str">
        <f t="shared" si="19"/>
        <v/>
      </c>
      <c r="Y156" s="217"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17"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272</v>
      </c>
      <c r="Q157" s="76" t="str">
        <f t="shared" si="20"/>
        <v/>
      </c>
      <c r="R157" s="76" t="str">
        <f t="shared" si="21"/>
        <v/>
      </c>
      <c r="S157" s="76" t="str">
        <f t="shared" si="18"/>
        <v/>
      </c>
      <c r="T157" s="76" t="str">
        <f t="shared" si="19"/>
        <v/>
      </c>
      <c r="Y157" s="217"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17"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273</v>
      </c>
      <c r="Q158" s="76" t="str">
        <f t="shared" si="20"/>
        <v/>
      </c>
      <c r="R158" s="76" t="str">
        <f t="shared" si="21"/>
        <v/>
      </c>
      <c r="S158" s="76" t="str">
        <f t="shared" si="18"/>
        <v/>
      </c>
      <c r="T158" s="76" t="str">
        <f t="shared" si="19"/>
        <v/>
      </c>
      <c r="Y158" s="217"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17"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274</v>
      </c>
      <c r="Q159" s="76" t="str">
        <f t="shared" si="20"/>
        <v/>
      </c>
      <c r="R159" s="76" t="str">
        <f t="shared" si="21"/>
        <v/>
      </c>
      <c r="S159" s="76" t="str">
        <f t="shared" si="18"/>
        <v/>
      </c>
      <c r="T159" s="76" t="str">
        <f t="shared" si="19"/>
        <v/>
      </c>
      <c r="Y159" s="217"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17"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275</v>
      </c>
      <c r="Q160" s="76" t="str">
        <f t="shared" si="20"/>
        <v/>
      </c>
      <c r="R160" s="76" t="str">
        <f t="shared" si="21"/>
        <v/>
      </c>
      <c r="S160" s="76" t="str">
        <f t="shared" si="18"/>
        <v/>
      </c>
      <c r="T160" s="76" t="str">
        <f t="shared" si="19"/>
        <v/>
      </c>
      <c r="Y160" s="217"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17"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276</v>
      </c>
      <c r="Q161" s="76" t="str">
        <f t="shared" si="20"/>
        <v/>
      </c>
      <c r="R161" s="76" t="str">
        <f t="shared" si="21"/>
        <v/>
      </c>
      <c r="S161" s="76" t="str">
        <f t="shared" si="18"/>
        <v/>
      </c>
      <c r="T161" s="76" t="str">
        <f t="shared" si="19"/>
        <v/>
      </c>
      <c r="Y161" s="217"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17"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277</v>
      </c>
      <c r="Q162" s="76" t="str">
        <f t="shared" si="20"/>
        <v/>
      </c>
      <c r="R162" s="76" t="str">
        <f t="shared" si="21"/>
        <v/>
      </c>
      <c r="S162" s="76" t="str">
        <f t="shared" si="18"/>
        <v/>
      </c>
      <c r="T162" s="76" t="str">
        <f t="shared" si="19"/>
        <v/>
      </c>
      <c r="Y162" s="217"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17"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278</v>
      </c>
      <c r="Q163" s="76" t="str">
        <f t="shared" si="20"/>
        <v/>
      </c>
      <c r="R163" s="76" t="str">
        <f t="shared" si="21"/>
        <v/>
      </c>
      <c r="S163" s="76" t="str">
        <f t="shared" si="18"/>
        <v/>
      </c>
      <c r="T163" s="76" t="str">
        <f t="shared" si="19"/>
        <v/>
      </c>
      <c r="Y163" s="217"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17"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279</v>
      </c>
      <c r="Q164" s="76" t="str">
        <f t="shared" si="20"/>
        <v/>
      </c>
      <c r="R164" s="76" t="str">
        <f t="shared" si="21"/>
        <v/>
      </c>
      <c r="S164" s="76" t="str">
        <f t="shared" si="18"/>
        <v/>
      </c>
      <c r="T164" s="76" t="str">
        <f t="shared" si="19"/>
        <v/>
      </c>
      <c r="Y164" s="217"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17"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280</v>
      </c>
      <c r="Q165" s="76" t="str">
        <f t="shared" si="20"/>
        <v/>
      </c>
      <c r="R165" s="76" t="str">
        <f t="shared" si="21"/>
        <v/>
      </c>
      <c r="S165" s="76" t="str">
        <f t="shared" si="18"/>
        <v/>
      </c>
      <c r="T165" s="76" t="str">
        <f t="shared" si="19"/>
        <v/>
      </c>
      <c r="Y165" s="217"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17"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281</v>
      </c>
      <c r="Q166" s="76" t="str">
        <f t="shared" si="20"/>
        <v/>
      </c>
      <c r="R166" s="76" t="str">
        <f t="shared" si="21"/>
        <v/>
      </c>
      <c r="S166" s="76" t="str">
        <f t="shared" si="18"/>
        <v/>
      </c>
      <c r="T166" s="76" t="str">
        <f t="shared" si="19"/>
        <v/>
      </c>
      <c r="Y166" s="217"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17"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282</v>
      </c>
      <c r="Q167" s="76" t="str">
        <f t="shared" si="20"/>
        <v/>
      </c>
      <c r="R167" s="76" t="str">
        <f t="shared" si="21"/>
        <v/>
      </c>
      <c r="S167" s="76" t="str">
        <f t="shared" si="18"/>
        <v/>
      </c>
      <c r="T167" s="76" t="str">
        <f t="shared" si="19"/>
        <v/>
      </c>
      <c r="Y167" s="217"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17"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283</v>
      </c>
      <c r="Q168" s="76" t="str">
        <f t="shared" si="20"/>
        <v/>
      </c>
      <c r="R168" s="76" t="str">
        <f t="shared" si="21"/>
        <v/>
      </c>
      <c r="S168" s="76" t="str">
        <f t="shared" si="18"/>
        <v/>
      </c>
      <c r="T168" s="76" t="str">
        <f t="shared" si="19"/>
        <v/>
      </c>
      <c r="Y168" s="217"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17"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284</v>
      </c>
      <c r="Q169" s="76" t="str">
        <f t="shared" si="20"/>
        <v/>
      </c>
      <c r="R169" s="76" t="str">
        <f t="shared" si="21"/>
        <v/>
      </c>
      <c r="S169" s="76" t="str">
        <f t="shared" si="18"/>
        <v/>
      </c>
      <c r="T169" s="76" t="str">
        <f t="shared" si="19"/>
        <v/>
      </c>
      <c r="Y169" s="217"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17"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285</v>
      </c>
      <c r="Q170" s="76" t="str">
        <f t="shared" si="20"/>
        <v/>
      </c>
      <c r="R170" s="76" t="str">
        <f t="shared" si="21"/>
        <v/>
      </c>
      <c r="S170" s="76" t="str">
        <f t="shared" si="18"/>
        <v/>
      </c>
      <c r="T170" s="76" t="str">
        <f t="shared" si="19"/>
        <v/>
      </c>
      <c r="Y170" s="217"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17"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286</v>
      </c>
      <c r="Q171" s="76" t="str">
        <f t="shared" si="20"/>
        <v/>
      </c>
      <c r="R171" s="76" t="str">
        <f t="shared" si="21"/>
        <v/>
      </c>
      <c r="S171" s="76" t="str">
        <f t="shared" si="18"/>
        <v/>
      </c>
      <c r="T171" s="76" t="str">
        <f t="shared" si="19"/>
        <v/>
      </c>
      <c r="Y171" s="217"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17"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287</v>
      </c>
      <c r="Q172" s="76" t="str">
        <f t="shared" si="20"/>
        <v/>
      </c>
      <c r="R172" s="76" t="str">
        <f t="shared" si="21"/>
        <v/>
      </c>
      <c r="S172" s="76" t="str">
        <f t="shared" si="18"/>
        <v/>
      </c>
      <c r="T172" s="76" t="str">
        <f t="shared" si="19"/>
        <v/>
      </c>
      <c r="Y172" s="217"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17"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288</v>
      </c>
      <c r="Q173" s="76" t="str">
        <f t="shared" si="20"/>
        <v/>
      </c>
      <c r="R173" s="76" t="str">
        <f t="shared" si="21"/>
        <v/>
      </c>
      <c r="S173" s="76" t="str">
        <f t="shared" ref="S173:S236" si="24">IF(J173="","",YEAR(J173))</f>
        <v/>
      </c>
      <c r="T173" s="76" t="str">
        <f t="shared" ref="T173:T236" si="25">IF(J173="","",MONTH(J173))</f>
        <v/>
      </c>
      <c r="Y173" s="217"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17"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289</v>
      </c>
      <c r="Q174" s="76" t="str">
        <f t="shared" si="20"/>
        <v/>
      </c>
      <c r="R174" s="76" t="str">
        <f t="shared" si="21"/>
        <v/>
      </c>
      <c r="S174" s="76" t="str">
        <f t="shared" si="24"/>
        <v/>
      </c>
      <c r="T174" s="76" t="str">
        <f t="shared" si="25"/>
        <v/>
      </c>
      <c r="Y174" s="217"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17"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290</v>
      </c>
      <c r="Q175" s="76" t="str">
        <f t="shared" si="20"/>
        <v/>
      </c>
      <c r="R175" s="76" t="str">
        <f t="shared" si="21"/>
        <v/>
      </c>
      <c r="S175" s="76" t="str">
        <f t="shared" si="24"/>
        <v/>
      </c>
      <c r="T175" s="76" t="str">
        <f t="shared" si="25"/>
        <v/>
      </c>
      <c r="Y175" s="217"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17"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291</v>
      </c>
      <c r="Q176" s="76" t="str">
        <f t="shared" si="20"/>
        <v/>
      </c>
      <c r="R176" s="76" t="str">
        <f t="shared" si="21"/>
        <v/>
      </c>
      <c r="S176" s="76" t="str">
        <f t="shared" si="24"/>
        <v/>
      </c>
      <c r="T176" s="76" t="str">
        <f t="shared" si="25"/>
        <v/>
      </c>
      <c r="Y176" s="217"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17"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292</v>
      </c>
      <c r="Q177" s="76" t="str">
        <f t="shared" si="20"/>
        <v/>
      </c>
      <c r="R177" s="76" t="str">
        <f t="shared" si="21"/>
        <v/>
      </c>
      <c r="S177" s="76" t="str">
        <f t="shared" si="24"/>
        <v/>
      </c>
      <c r="T177" s="76" t="str">
        <f t="shared" si="25"/>
        <v/>
      </c>
      <c r="Y177" s="217"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17"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293</v>
      </c>
      <c r="Q178" s="76" t="str">
        <f t="shared" si="20"/>
        <v/>
      </c>
      <c r="R178" s="76" t="str">
        <f t="shared" si="21"/>
        <v/>
      </c>
      <c r="S178" s="76" t="str">
        <f t="shared" si="24"/>
        <v/>
      </c>
      <c r="T178" s="76" t="str">
        <f t="shared" si="25"/>
        <v/>
      </c>
      <c r="Y178" s="217"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17"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294</v>
      </c>
      <c r="Q179" s="76" t="str">
        <f t="shared" si="20"/>
        <v/>
      </c>
      <c r="R179" s="76" t="str">
        <f t="shared" si="21"/>
        <v/>
      </c>
      <c r="S179" s="76" t="str">
        <f t="shared" si="24"/>
        <v/>
      </c>
      <c r="T179" s="76" t="str">
        <f t="shared" si="25"/>
        <v/>
      </c>
      <c r="Y179" s="217"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17"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295</v>
      </c>
      <c r="Q180" s="76" t="str">
        <f t="shared" si="20"/>
        <v/>
      </c>
      <c r="R180" s="76" t="str">
        <f t="shared" si="21"/>
        <v/>
      </c>
      <c r="S180" s="76" t="str">
        <f t="shared" si="24"/>
        <v/>
      </c>
      <c r="T180" s="76" t="str">
        <f t="shared" si="25"/>
        <v/>
      </c>
      <c r="Y180" s="217"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17"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296</v>
      </c>
      <c r="Q181" s="76" t="str">
        <f t="shared" si="20"/>
        <v/>
      </c>
      <c r="R181" s="76" t="str">
        <f t="shared" si="21"/>
        <v/>
      </c>
      <c r="S181" s="76" t="str">
        <f t="shared" si="24"/>
        <v/>
      </c>
      <c r="T181" s="76" t="str">
        <f t="shared" si="25"/>
        <v/>
      </c>
      <c r="Y181" s="217"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17"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297</v>
      </c>
      <c r="Q182" s="76" t="str">
        <f t="shared" si="20"/>
        <v/>
      </c>
      <c r="R182" s="76" t="str">
        <f t="shared" si="21"/>
        <v/>
      </c>
      <c r="S182" s="76" t="str">
        <f t="shared" si="24"/>
        <v/>
      </c>
      <c r="T182" s="76" t="str">
        <f t="shared" si="25"/>
        <v/>
      </c>
      <c r="Y182" s="217"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17"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298</v>
      </c>
      <c r="Q183" s="76" t="str">
        <f t="shared" si="20"/>
        <v/>
      </c>
      <c r="R183" s="76" t="str">
        <f t="shared" si="21"/>
        <v/>
      </c>
      <c r="S183" s="76" t="str">
        <f t="shared" si="24"/>
        <v/>
      </c>
      <c r="T183" s="76" t="str">
        <f t="shared" si="25"/>
        <v/>
      </c>
      <c r="Y183" s="217"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17"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299</v>
      </c>
      <c r="Q184" s="76" t="str">
        <f t="shared" si="20"/>
        <v/>
      </c>
      <c r="R184" s="76" t="str">
        <f t="shared" si="21"/>
        <v/>
      </c>
      <c r="S184" s="76" t="str">
        <f t="shared" si="24"/>
        <v/>
      </c>
      <c r="T184" s="76" t="str">
        <f t="shared" si="25"/>
        <v/>
      </c>
      <c r="Y184" s="217"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17"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300</v>
      </c>
      <c r="Q185" s="76" t="str">
        <f t="shared" si="20"/>
        <v/>
      </c>
      <c r="R185" s="76" t="str">
        <f t="shared" si="21"/>
        <v/>
      </c>
      <c r="S185" s="76" t="str">
        <f t="shared" si="24"/>
        <v/>
      </c>
      <c r="T185" s="76" t="str">
        <f t="shared" si="25"/>
        <v/>
      </c>
      <c r="Y185" s="217"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17"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301</v>
      </c>
      <c r="Q186" s="76" t="str">
        <f t="shared" si="20"/>
        <v/>
      </c>
      <c r="R186" s="76" t="str">
        <f t="shared" si="21"/>
        <v/>
      </c>
      <c r="S186" s="76" t="str">
        <f t="shared" si="24"/>
        <v/>
      </c>
      <c r="T186" s="76" t="str">
        <f t="shared" si="25"/>
        <v/>
      </c>
      <c r="Y186" s="217"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17"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302</v>
      </c>
      <c r="Q187" s="76" t="str">
        <f t="shared" si="20"/>
        <v/>
      </c>
      <c r="R187" s="76" t="str">
        <f t="shared" si="21"/>
        <v/>
      </c>
      <c r="S187" s="76" t="str">
        <f t="shared" si="24"/>
        <v/>
      </c>
      <c r="T187" s="76" t="str">
        <f t="shared" si="25"/>
        <v/>
      </c>
      <c r="Y187" s="217"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17"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303</v>
      </c>
      <c r="Q188" s="76" t="str">
        <f t="shared" si="20"/>
        <v/>
      </c>
      <c r="R188" s="76" t="str">
        <f t="shared" si="21"/>
        <v/>
      </c>
      <c r="S188" s="76" t="str">
        <f t="shared" si="24"/>
        <v/>
      </c>
      <c r="T188" s="76" t="str">
        <f t="shared" si="25"/>
        <v/>
      </c>
      <c r="Y188" s="217"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17"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304</v>
      </c>
      <c r="Q189" s="76" t="str">
        <f t="shared" si="20"/>
        <v/>
      </c>
      <c r="R189" s="76" t="str">
        <f t="shared" si="21"/>
        <v/>
      </c>
      <c r="S189" s="76" t="str">
        <f t="shared" si="24"/>
        <v/>
      </c>
      <c r="T189" s="76" t="str">
        <f t="shared" si="25"/>
        <v/>
      </c>
      <c r="Y189" s="217"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17"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305</v>
      </c>
      <c r="Q190" s="76" t="str">
        <f t="shared" si="20"/>
        <v/>
      </c>
      <c r="R190" s="76" t="str">
        <f t="shared" si="21"/>
        <v/>
      </c>
      <c r="S190" s="76" t="str">
        <f t="shared" si="24"/>
        <v/>
      </c>
      <c r="T190" s="76" t="str">
        <f t="shared" si="25"/>
        <v/>
      </c>
      <c r="Y190" s="217"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17"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306</v>
      </c>
      <c r="Q191" s="76" t="str">
        <f t="shared" si="20"/>
        <v/>
      </c>
      <c r="R191" s="76" t="str">
        <f t="shared" si="21"/>
        <v/>
      </c>
      <c r="S191" s="76" t="str">
        <f t="shared" si="24"/>
        <v/>
      </c>
      <c r="T191" s="76" t="str">
        <f t="shared" si="25"/>
        <v/>
      </c>
      <c r="Y191" s="217"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17"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307</v>
      </c>
      <c r="Q192" s="76" t="str">
        <f t="shared" si="20"/>
        <v/>
      </c>
      <c r="R192" s="76" t="str">
        <f t="shared" si="21"/>
        <v/>
      </c>
      <c r="S192" s="76" t="str">
        <f t="shared" si="24"/>
        <v/>
      </c>
      <c r="T192" s="76" t="str">
        <f t="shared" si="25"/>
        <v/>
      </c>
      <c r="Y192" s="217"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17"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308</v>
      </c>
      <c r="Q193" s="76" t="str">
        <f t="shared" si="20"/>
        <v/>
      </c>
      <c r="R193" s="76" t="str">
        <f t="shared" si="21"/>
        <v/>
      </c>
      <c r="S193" s="76" t="str">
        <f t="shared" si="24"/>
        <v/>
      </c>
      <c r="T193" s="76" t="str">
        <f t="shared" si="25"/>
        <v/>
      </c>
      <c r="Y193" s="217"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17"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309</v>
      </c>
      <c r="Q194" s="76" t="str">
        <f t="shared" si="20"/>
        <v/>
      </c>
      <c r="R194" s="76" t="str">
        <f t="shared" si="21"/>
        <v/>
      </c>
      <c r="S194" s="76" t="str">
        <f t="shared" si="24"/>
        <v/>
      </c>
      <c r="T194" s="76" t="str">
        <f t="shared" si="25"/>
        <v/>
      </c>
      <c r="Y194" s="217"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17"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310</v>
      </c>
      <c r="Q195" s="76" t="str">
        <f t="shared" ref="Q195:Q258" si="26">IF(G195="","",RIGHT(G195,16))</f>
        <v/>
      </c>
      <c r="R195" s="76" t="str">
        <f t="shared" ref="R195:R258" si="27">IF(O195="","",_xlfn.TEXTJOIN("-",1,C195,D195,Q195,B195))</f>
        <v/>
      </c>
      <c r="S195" s="76" t="str">
        <f t="shared" si="24"/>
        <v/>
      </c>
      <c r="T195" s="76" t="str">
        <f t="shared" si="25"/>
        <v/>
      </c>
      <c r="Y195" s="217"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17"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311</v>
      </c>
      <c r="Q196" s="76" t="str">
        <f t="shared" si="26"/>
        <v/>
      </c>
      <c r="R196" s="76" t="str">
        <f t="shared" si="27"/>
        <v/>
      </c>
      <c r="S196" s="76" t="str">
        <f t="shared" si="24"/>
        <v/>
      </c>
      <c r="T196" s="76" t="str">
        <f t="shared" si="25"/>
        <v/>
      </c>
      <c r="Y196" s="217"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17"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312</v>
      </c>
      <c r="Q197" s="76" t="str">
        <f t="shared" si="26"/>
        <v/>
      </c>
      <c r="R197" s="76" t="str">
        <f t="shared" si="27"/>
        <v/>
      </c>
      <c r="S197" s="76" t="str">
        <f t="shared" si="24"/>
        <v/>
      </c>
      <c r="T197" s="76" t="str">
        <f t="shared" si="25"/>
        <v/>
      </c>
      <c r="Y197" s="217"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17"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313</v>
      </c>
      <c r="Q198" s="76" t="str">
        <f t="shared" si="26"/>
        <v/>
      </c>
      <c r="R198" s="76" t="str">
        <f t="shared" si="27"/>
        <v/>
      </c>
      <c r="S198" s="76" t="str">
        <f t="shared" si="24"/>
        <v/>
      </c>
      <c r="T198" s="76" t="str">
        <f t="shared" si="25"/>
        <v/>
      </c>
      <c r="Y198" s="217"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17"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314</v>
      </c>
      <c r="Q199" s="76" t="str">
        <f t="shared" si="26"/>
        <v/>
      </c>
      <c r="R199" s="76" t="str">
        <f t="shared" si="27"/>
        <v/>
      </c>
      <c r="S199" s="76" t="str">
        <f t="shared" si="24"/>
        <v/>
      </c>
      <c r="T199" s="76" t="str">
        <f t="shared" si="25"/>
        <v/>
      </c>
      <c r="Y199" s="217"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17"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315</v>
      </c>
      <c r="Q200" s="76" t="str">
        <f t="shared" si="26"/>
        <v/>
      </c>
      <c r="R200" s="76" t="str">
        <f t="shared" si="27"/>
        <v/>
      </c>
      <c r="S200" s="76" t="str">
        <f t="shared" si="24"/>
        <v/>
      </c>
      <c r="T200" s="76" t="str">
        <f t="shared" si="25"/>
        <v/>
      </c>
      <c r="Y200" s="217"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17"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316</v>
      </c>
      <c r="Q201" s="76" t="str">
        <f t="shared" si="26"/>
        <v/>
      </c>
      <c r="R201" s="76" t="str">
        <f t="shared" si="27"/>
        <v/>
      </c>
      <c r="S201" s="76" t="str">
        <f t="shared" si="24"/>
        <v/>
      </c>
      <c r="T201" s="76" t="str">
        <f t="shared" si="25"/>
        <v/>
      </c>
      <c r="Y201" s="217"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17"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317</v>
      </c>
      <c r="Q202" s="76" t="str">
        <f t="shared" si="26"/>
        <v/>
      </c>
      <c r="R202" s="76" t="str">
        <f t="shared" si="27"/>
        <v/>
      </c>
      <c r="S202" s="76" t="str">
        <f t="shared" si="24"/>
        <v/>
      </c>
      <c r="T202" s="76" t="str">
        <f t="shared" si="25"/>
        <v/>
      </c>
      <c r="Y202" s="217"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17"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318</v>
      </c>
      <c r="Q203" s="76" t="str">
        <f t="shared" si="26"/>
        <v/>
      </c>
      <c r="R203" s="76" t="str">
        <f t="shared" si="27"/>
        <v/>
      </c>
      <c r="S203" s="76" t="str">
        <f t="shared" si="24"/>
        <v/>
      </c>
      <c r="T203" s="76" t="str">
        <f t="shared" si="25"/>
        <v/>
      </c>
      <c r="Y203" s="217"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17"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319</v>
      </c>
      <c r="Q204" s="76" t="str">
        <f t="shared" si="26"/>
        <v/>
      </c>
      <c r="R204" s="76" t="str">
        <f t="shared" si="27"/>
        <v/>
      </c>
      <c r="S204" s="76" t="str">
        <f t="shared" si="24"/>
        <v/>
      </c>
      <c r="T204" s="76" t="str">
        <f t="shared" si="25"/>
        <v/>
      </c>
      <c r="Y204" s="217"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17"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320</v>
      </c>
      <c r="Q205" s="76" t="str">
        <f t="shared" si="26"/>
        <v/>
      </c>
      <c r="R205" s="76" t="str">
        <f t="shared" si="27"/>
        <v/>
      </c>
      <c r="S205" s="76" t="str">
        <f t="shared" si="24"/>
        <v/>
      </c>
      <c r="T205" s="76" t="str">
        <f t="shared" si="25"/>
        <v/>
      </c>
      <c r="Y205" s="217"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17"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321</v>
      </c>
      <c r="Q206" s="76" t="str">
        <f t="shared" si="26"/>
        <v/>
      </c>
      <c r="R206" s="76" t="str">
        <f t="shared" si="27"/>
        <v/>
      </c>
      <c r="S206" s="76" t="str">
        <f t="shared" si="24"/>
        <v/>
      </c>
      <c r="T206" s="76" t="str">
        <f t="shared" si="25"/>
        <v/>
      </c>
      <c r="Y206" s="217"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17"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322</v>
      </c>
      <c r="Q207" s="76" t="str">
        <f t="shared" si="26"/>
        <v/>
      </c>
      <c r="R207" s="76" t="str">
        <f t="shared" si="27"/>
        <v/>
      </c>
      <c r="S207" s="76" t="str">
        <f t="shared" si="24"/>
        <v/>
      </c>
      <c r="T207" s="76" t="str">
        <f t="shared" si="25"/>
        <v/>
      </c>
      <c r="Y207" s="217"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17"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323</v>
      </c>
      <c r="Q208" s="76" t="str">
        <f t="shared" si="26"/>
        <v/>
      </c>
      <c r="R208" s="76" t="str">
        <f t="shared" si="27"/>
        <v/>
      </c>
      <c r="S208" s="76" t="str">
        <f t="shared" si="24"/>
        <v/>
      </c>
      <c r="T208" s="76" t="str">
        <f t="shared" si="25"/>
        <v/>
      </c>
      <c r="Y208" s="217"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17"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324</v>
      </c>
      <c r="Q209" s="76" t="str">
        <f t="shared" si="26"/>
        <v/>
      </c>
      <c r="R209" s="76" t="str">
        <f t="shared" si="27"/>
        <v/>
      </c>
      <c r="S209" s="76" t="str">
        <f t="shared" si="24"/>
        <v/>
      </c>
      <c r="T209" s="76" t="str">
        <f t="shared" si="25"/>
        <v/>
      </c>
      <c r="Y209" s="217"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17"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325</v>
      </c>
      <c r="Q210" s="76" t="str">
        <f t="shared" si="26"/>
        <v/>
      </c>
      <c r="R210" s="76" t="str">
        <f t="shared" si="27"/>
        <v/>
      </c>
      <c r="S210" s="76" t="str">
        <f t="shared" si="24"/>
        <v/>
      </c>
      <c r="T210" s="76" t="str">
        <f t="shared" si="25"/>
        <v/>
      </c>
      <c r="Y210" s="217"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17"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326</v>
      </c>
      <c r="Q211" s="76" t="str">
        <f t="shared" si="26"/>
        <v/>
      </c>
      <c r="R211" s="76" t="str">
        <f t="shared" si="27"/>
        <v/>
      </c>
      <c r="S211" s="76" t="str">
        <f t="shared" si="24"/>
        <v/>
      </c>
      <c r="T211" s="76" t="str">
        <f t="shared" si="25"/>
        <v/>
      </c>
      <c r="Y211" s="217"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17"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327</v>
      </c>
      <c r="Q212" s="76" t="str">
        <f t="shared" si="26"/>
        <v/>
      </c>
      <c r="R212" s="76" t="str">
        <f t="shared" si="27"/>
        <v/>
      </c>
      <c r="S212" s="76" t="str">
        <f t="shared" si="24"/>
        <v/>
      </c>
      <c r="T212" s="76" t="str">
        <f t="shared" si="25"/>
        <v/>
      </c>
      <c r="Y212" s="217"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17"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328</v>
      </c>
      <c r="Q213" s="76" t="str">
        <f t="shared" si="26"/>
        <v/>
      </c>
      <c r="R213" s="76" t="str">
        <f t="shared" si="27"/>
        <v/>
      </c>
      <c r="S213" s="76" t="str">
        <f t="shared" si="24"/>
        <v/>
      </c>
      <c r="T213" s="76" t="str">
        <f t="shared" si="25"/>
        <v/>
      </c>
      <c r="Y213" s="217"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17"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329</v>
      </c>
      <c r="Q214" s="76" t="str">
        <f t="shared" si="26"/>
        <v/>
      </c>
      <c r="R214" s="76" t="str">
        <f t="shared" si="27"/>
        <v/>
      </c>
      <c r="S214" s="76" t="str">
        <f t="shared" si="24"/>
        <v/>
      </c>
      <c r="T214" s="76" t="str">
        <f t="shared" si="25"/>
        <v/>
      </c>
      <c r="Y214" s="217"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17"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330</v>
      </c>
      <c r="Q215" s="76" t="str">
        <f t="shared" si="26"/>
        <v/>
      </c>
      <c r="R215" s="76" t="str">
        <f t="shared" si="27"/>
        <v/>
      </c>
      <c r="S215" s="76" t="str">
        <f t="shared" si="24"/>
        <v/>
      </c>
      <c r="T215" s="76" t="str">
        <f t="shared" si="25"/>
        <v/>
      </c>
      <c r="Y215" s="217"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17"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331</v>
      </c>
      <c r="Q216" s="76" t="str">
        <f t="shared" si="26"/>
        <v/>
      </c>
      <c r="R216" s="76" t="str">
        <f t="shared" si="27"/>
        <v/>
      </c>
      <c r="S216" s="76" t="str">
        <f t="shared" si="24"/>
        <v/>
      </c>
      <c r="T216" s="76" t="str">
        <f t="shared" si="25"/>
        <v/>
      </c>
      <c r="Y216" s="217"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17"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332</v>
      </c>
      <c r="Q217" s="76" t="str">
        <f t="shared" si="26"/>
        <v/>
      </c>
      <c r="R217" s="76" t="str">
        <f t="shared" si="27"/>
        <v/>
      </c>
      <c r="S217" s="76" t="str">
        <f t="shared" si="24"/>
        <v/>
      </c>
      <c r="T217" s="76" t="str">
        <f t="shared" si="25"/>
        <v/>
      </c>
      <c r="Y217" s="217"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17"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333</v>
      </c>
      <c r="Q218" s="76" t="str">
        <f t="shared" si="26"/>
        <v/>
      </c>
      <c r="R218" s="76" t="str">
        <f t="shared" si="27"/>
        <v/>
      </c>
      <c r="S218" s="76" t="str">
        <f t="shared" si="24"/>
        <v/>
      </c>
      <c r="T218" s="76" t="str">
        <f t="shared" si="25"/>
        <v/>
      </c>
      <c r="Y218" s="217"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17"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334</v>
      </c>
      <c r="Q219" s="76" t="str">
        <f t="shared" si="26"/>
        <v/>
      </c>
      <c r="R219" s="76" t="str">
        <f t="shared" si="27"/>
        <v/>
      </c>
      <c r="S219" s="76" t="str">
        <f t="shared" si="24"/>
        <v/>
      </c>
      <c r="T219" s="76" t="str">
        <f t="shared" si="25"/>
        <v/>
      </c>
      <c r="Y219" s="217"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17"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335</v>
      </c>
      <c r="Q220" s="76" t="str">
        <f t="shared" si="26"/>
        <v/>
      </c>
      <c r="R220" s="76" t="str">
        <f t="shared" si="27"/>
        <v/>
      </c>
      <c r="S220" s="76" t="str">
        <f t="shared" si="24"/>
        <v/>
      </c>
      <c r="T220" s="76" t="str">
        <f t="shared" si="25"/>
        <v/>
      </c>
      <c r="Y220" s="217"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17"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336</v>
      </c>
      <c r="Q221" s="76" t="str">
        <f t="shared" si="26"/>
        <v/>
      </c>
      <c r="R221" s="76" t="str">
        <f t="shared" si="27"/>
        <v/>
      </c>
      <c r="S221" s="76" t="str">
        <f t="shared" si="24"/>
        <v/>
      </c>
      <c r="T221" s="76" t="str">
        <f t="shared" si="25"/>
        <v/>
      </c>
      <c r="Y221" s="217"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17"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337</v>
      </c>
      <c r="Q222" s="76" t="str">
        <f t="shared" si="26"/>
        <v/>
      </c>
      <c r="R222" s="76" t="str">
        <f t="shared" si="27"/>
        <v/>
      </c>
      <c r="S222" s="76" t="str">
        <f t="shared" si="24"/>
        <v/>
      </c>
      <c r="T222" s="76" t="str">
        <f t="shared" si="25"/>
        <v/>
      </c>
      <c r="Y222" s="217"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17"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338</v>
      </c>
      <c r="Q223" s="76" t="str">
        <f t="shared" si="26"/>
        <v/>
      </c>
      <c r="R223" s="76" t="str">
        <f t="shared" si="27"/>
        <v/>
      </c>
      <c r="S223" s="76" t="str">
        <f t="shared" si="24"/>
        <v/>
      </c>
      <c r="T223" s="76" t="str">
        <f t="shared" si="25"/>
        <v/>
      </c>
      <c r="Y223" s="217"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17"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339</v>
      </c>
      <c r="Q224" s="76" t="str">
        <f t="shared" si="26"/>
        <v/>
      </c>
      <c r="R224" s="76" t="str">
        <f t="shared" si="27"/>
        <v/>
      </c>
      <c r="S224" s="76" t="str">
        <f t="shared" si="24"/>
        <v/>
      </c>
      <c r="T224" s="76" t="str">
        <f t="shared" si="25"/>
        <v/>
      </c>
      <c r="Y224" s="217"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17"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340</v>
      </c>
      <c r="Q225" s="76" t="str">
        <f t="shared" si="26"/>
        <v/>
      </c>
      <c r="R225" s="76" t="str">
        <f t="shared" si="27"/>
        <v/>
      </c>
      <c r="S225" s="76" t="str">
        <f t="shared" si="24"/>
        <v/>
      </c>
      <c r="T225" s="76" t="str">
        <f t="shared" si="25"/>
        <v/>
      </c>
      <c r="Y225" s="217"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17"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341</v>
      </c>
      <c r="Q226" s="76" t="str">
        <f t="shared" si="26"/>
        <v/>
      </c>
      <c r="R226" s="76" t="str">
        <f t="shared" si="27"/>
        <v/>
      </c>
      <c r="S226" s="76" t="str">
        <f t="shared" si="24"/>
        <v/>
      </c>
      <c r="T226" s="76" t="str">
        <f t="shared" si="25"/>
        <v/>
      </c>
      <c r="Y226" s="217"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17"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342</v>
      </c>
      <c r="Q227" s="76" t="str">
        <f t="shared" si="26"/>
        <v/>
      </c>
      <c r="R227" s="76" t="str">
        <f t="shared" si="27"/>
        <v/>
      </c>
      <c r="S227" s="76" t="str">
        <f t="shared" si="24"/>
        <v/>
      </c>
      <c r="T227" s="76" t="str">
        <f t="shared" si="25"/>
        <v/>
      </c>
      <c r="Y227" s="217"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17"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343</v>
      </c>
      <c r="Q228" s="76" t="str">
        <f t="shared" si="26"/>
        <v/>
      </c>
      <c r="R228" s="76" t="str">
        <f t="shared" si="27"/>
        <v/>
      </c>
      <c r="S228" s="76" t="str">
        <f t="shared" si="24"/>
        <v/>
      </c>
      <c r="T228" s="76" t="str">
        <f t="shared" si="25"/>
        <v/>
      </c>
      <c r="Y228" s="217"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17"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344</v>
      </c>
      <c r="Q229" s="76" t="str">
        <f t="shared" si="26"/>
        <v/>
      </c>
      <c r="R229" s="76" t="str">
        <f t="shared" si="27"/>
        <v/>
      </c>
      <c r="S229" s="76" t="str">
        <f t="shared" si="24"/>
        <v/>
      </c>
      <c r="T229" s="76" t="str">
        <f t="shared" si="25"/>
        <v/>
      </c>
      <c r="Y229" s="217"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17"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345</v>
      </c>
      <c r="Q230" s="76" t="str">
        <f t="shared" si="26"/>
        <v/>
      </c>
      <c r="R230" s="76" t="str">
        <f t="shared" si="27"/>
        <v/>
      </c>
      <c r="S230" s="76" t="str">
        <f t="shared" si="24"/>
        <v/>
      </c>
      <c r="T230" s="76" t="str">
        <f t="shared" si="25"/>
        <v/>
      </c>
      <c r="Y230" s="217"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17"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346</v>
      </c>
      <c r="Q231" s="76" t="str">
        <f t="shared" si="26"/>
        <v/>
      </c>
      <c r="R231" s="76" t="str">
        <f t="shared" si="27"/>
        <v/>
      </c>
      <c r="S231" s="76" t="str">
        <f t="shared" si="24"/>
        <v/>
      </c>
      <c r="T231" s="76" t="str">
        <f t="shared" si="25"/>
        <v/>
      </c>
      <c r="Y231" s="217"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17"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347</v>
      </c>
      <c r="Q232" s="76" t="str">
        <f t="shared" si="26"/>
        <v/>
      </c>
      <c r="R232" s="76" t="str">
        <f t="shared" si="27"/>
        <v/>
      </c>
      <c r="S232" s="76" t="str">
        <f t="shared" si="24"/>
        <v/>
      </c>
      <c r="T232" s="76" t="str">
        <f t="shared" si="25"/>
        <v/>
      </c>
      <c r="Y232" s="217"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17"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348</v>
      </c>
      <c r="Q233" s="76" t="str">
        <f t="shared" si="26"/>
        <v/>
      </c>
      <c r="R233" s="76" t="str">
        <f t="shared" si="27"/>
        <v/>
      </c>
      <c r="S233" s="76" t="str">
        <f t="shared" si="24"/>
        <v/>
      </c>
      <c r="T233" s="76" t="str">
        <f t="shared" si="25"/>
        <v/>
      </c>
      <c r="Y233" s="217"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17"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349</v>
      </c>
      <c r="Q234" s="76" t="str">
        <f t="shared" si="26"/>
        <v/>
      </c>
      <c r="R234" s="76" t="str">
        <f t="shared" si="27"/>
        <v/>
      </c>
      <c r="S234" s="76" t="str">
        <f t="shared" si="24"/>
        <v/>
      </c>
      <c r="T234" s="76" t="str">
        <f t="shared" si="25"/>
        <v/>
      </c>
      <c r="Y234" s="217"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17"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350</v>
      </c>
      <c r="Q235" s="76" t="str">
        <f t="shared" si="26"/>
        <v/>
      </c>
      <c r="R235" s="76" t="str">
        <f t="shared" si="27"/>
        <v/>
      </c>
      <c r="S235" s="76" t="str">
        <f t="shared" si="24"/>
        <v/>
      </c>
      <c r="T235" s="76" t="str">
        <f t="shared" si="25"/>
        <v/>
      </c>
      <c r="Y235" s="217"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17"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351</v>
      </c>
      <c r="Q236" s="76" t="str">
        <f t="shared" si="26"/>
        <v/>
      </c>
      <c r="R236" s="76" t="str">
        <f t="shared" si="27"/>
        <v/>
      </c>
      <c r="S236" s="76" t="str">
        <f t="shared" si="24"/>
        <v/>
      </c>
      <c r="T236" s="76" t="str">
        <f t="shared" si="25"/>
        <v/>
      </c>
      <c r="Y236" s="217"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17"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352</v>
      </c>
      <c r="Q237" s="76" t="str">
        <f t="shared" si="26"/>
        <v/>
      </c>
      <c r="R237" s="76" t="str">
        <f t="shared" si="27"/>
        <v/>
      </c>
      <c r="S237" s="76" t="str">
        <f t="shared" ref="S237:S300" si="30">IF(J237="","",YEAR(J237))</f>
        <v/>
      </c>
      <c r="T237" s="76" t="str">
        <f t="shared" ref="T237:T300" si="31">IF(J237="","",MONTH(J237))</f>
        <v/>
      </c>
      <c r="Y237" s="217"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17"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353</v>
      </c>
      <c r="Q238" s="76" t="str">
        <f t="shared" si="26"/>
        <v/>
      </c>
      <c r="R238" s="76" t="str">
        <f t="shared" si="27"/>
        <v/>
      </c>
      <c r="S238" s="76" t="str">
        <f t="shared" si="30"/>
        <v/>
      </c>
      <c r="T238" s="76" t="str">
        <f t="shared" si="31"/>
        <v/>
      </c>
      <c r="Y238" s="217"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17"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354</v>
      </c>
      <c r="Q239" s="76" t="str">
        <f t="shared" si="26"/>
        <v/>
      </c>
      <c r="R239" s="76" t="str">
        <f t="shared" si="27"/>
        <v/>
      </c>
      <c r="S239" s="76" t="str">
        <f t="shared" si="30"/>
        <v/>
      </c>
      <c r="T239" s="76" t="str">
        <f t="shared" si="31"/>
        <v/>
      </c>
      <c r="Y239" s="217"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17"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355</v>
      </c>
      <c r="Q240" s="76" t="str">
        <f t="shared" si="26"/>
        <v/>
      </c>
      <c r="R240" s="76" t="str">
        <f t="shared" si="27"/>
        <v/>
      </c>
      <c r="S240" s="76" t="str">
        <f t="shared" si="30"/>
        <v/>
      </c>
      <c r="T240" s="76" t="str">
        <f t="shared" si="31"/>
        <v/>
      </c>
      <c r="Y240" s="217"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17"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356</v>
      </c>
      <c r="Q241" s="76" t="str">
        <f t="shared" si="26"/>
        <v/>
      </c>
      <c r="R241" s="76" t="str">
        <f t="shared" si="27"/>
        <v/>
      </c>
      <c r="S241" s="76" t="str">
        <f t="shared" si="30"/>
        <v/>
      </c>
      <c r="T241" s="76" t="str">
        <f t="shared" si="31"/>
        <v/>
      </c>
      <c r="Y241" s="217"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17"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357</v>
      </c>
      <c r="Q242" s="76" t="str">
        <f t="shared" si="26"/>
        <v/>
      </c>
      <c r="R242" s="76" t="str">
        <f t="shared" si="27"/>
        <v/>
      </c>
      <c r="S242" s="76" t="str">
        <f t="shared" si="30"/>
        <v/>
      </c>
      <c r="T242" s="76" t="str">
        <f t="shared" si="31"/>
        <v/>
      </c>
      <c r="Y242" s="217"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17"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358</v>
      </c>
      <c r="Q243" s="76" t="str">
        <f t="shared" si="26"/>
        <v/>
      </c>
      <c r="R243" s="76" t="str">
        <f t="shared" si="27"/>
        <v/>
      </c>
      <c r="S243" s="76" t="str">
        <f t="shared" si="30"/>
        <v/>
      </c>
      <c r="T243" s="76" t="str">
        <f t="shared" si="31"/>
        <v/>
      </c>
      <c r="Y243" s="217"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17"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359</v>
      </c>
      <c r="Q244" s="76" t="str">
        <f t="shared" si="26"/>
        <v/>
      </c>
      <c r="R244" s="76" t="str">
        <f t="shared" si="27"/>
        <v/>
      </c>
      <c r="S244" s="76" t="str">
        <f t="shared" si="30"/>
        <v/>
      </c>
      <c r="T244" s="76" t="str">
        <f t="shared" si="31"/>
        <v/>
      </c>
      <c r="Y244" s="217"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17"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360</v>
      </c>
      <c r="Q245" s="76" t="str">
        <f t="shared" si="26"/>
        <v/>
      </c>
      <c r="R245" s="76" t="str">
        <f t="shared" si="27"/>
        <v/>
      </c>
      <c r="S245" s="76" t="str">
        <f t="shared" si="30"/>
        <v/>
      </c>
      <c r="T245" s="76" t="str">
        <f t="shared" si="31"/>
        <v/>
      </c>
      <c r="Y245" s="217"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17"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361</v>
      </c>
      <c r="Q246" s="76" t="str">
        <f t="shared" si="26"/>
        <v/>
      </c>
      <c r="R246" s="76" t="str">
        <f t="shared" si="27"/>
        <v/>
      </c>
      <c r="S246" s="76" t="str">
        <f t="shared" si="30"/>
        <v/>
      </c>
      <c r="T246" s="76" t="str">
        <f t="shared" si="31"/>
        <v/>
      </c>
      <c r="Y246" s="217"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17"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362</v>
      </c>
      <c r="Q247" s="76" t="str">
        <f t="shared" si="26"/>
        <v/>
      </c>
      <c r="R247" s="76" t="str">
        <f t="shared" si="27"/>
        <v/>
      </c>
      <c r="S247" s="76" t="str">
        <f t="shared" si="30"/>
        <v/>
      </c>
      <c r="T247" s="76" t="str">
        <f t="shared" si="31"/>
        <v/>
      </c>
      <c r="Y247" s="217"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17"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363</v>
      </c>
      <c r="Q248" s="76" t="str">
        <f t="shared" si="26"/>
        <v/>
      </c>
      <c r="R248" s="76" t="str">
        <f t="shared" si="27"/>
        <v/>
      </c>
      <c r="S248" s="76" t="str">
        <f t="shared" si="30"/>
        <v/>
      </c>
      <c r="T248" s="76" t="str">
        <f t="shared" si="31"/>
        <v/>
      </c>
      <c r="Y248" s="217"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17"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364</v>
      </c>
      <c r="Q249" s="76" t="str">
        <f t="shared" si="26"/>
        <v/>
      </c>
      <c r="R249" s="76" t="str">
        <f t="shared" si="27"/>
        <v/>
      </c>
      <c r="S249" s="76" t="str">
        <f t="shared" si="30"/>
        <v/>
      </c>
      <c r="T249" s="76" t="str">
        <f t="shared" si="31"/>
        <v/>
      </c>
      <c r="Y249" s="217"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17"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365</v>
      </c>
      <c r="Q250" s="76" t="str">
        <f t="shared" si="26"/>
        <v/>
      </c>
      <c r="R250" s="76" t="str">
        <f t="shared" si="27"/>
        <v/>
      </c>
      <c r="S250" s="76" t="str">
        <f t="shared" si="30"/>
        <v/>
      </c>
      <c r="T250" s="76" t="str">
        <f t="shared" si="31"/>
        <v/>
      </c>
      <c r="Y250" s="217"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17"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366</v>
      </c>
      <c r="Q251" s="76" t="str">
        <f t="shared" si="26"/>
        <v/>
      </c>
      <c r="R251" s="76" t="str">
        <f t="shared" si="27"/>
        <v/>
      </c>
      <c r="S251" s="76" t="str">
        <f t="shared" si="30"/>
        <v/>
      </c>
      <c r="T251" s="76" t="str">
        <f t="shared" si="31"/>
        <v/>
      </c>
      <c r="Y251" s="217"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17"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367</v>
      </c>
      <c r="Q252" s="76" t="str">
        <f t="shared" si="26"/>
        <v/>
      </c>
      <c r="R252" s="76" t="str">
        <f t="shared" si="27"/>
        <v/>
      </c>
      <c r="S252" s="76" t="str">
        <f t="shared" si="30"/>
        <v/>
      </c>
      <c r="T252" s="76" t="str">
        <f t="shared" si="31"/>
        <v/>
      </c>
      <c r="Y252" s="217"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17"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368</v>
      </c>
      <c r="Q253" s="76" t="str">
        <f t="shared" si="26"/>
        <v/>
      </c>
      <c r="R253" s="76" t="str">
        <f t="shared" si="27"/>
        <v/>
      </c>
      <c r="S253" s="76" t="str">
        <f t="shared" si="30"/>
        <v/>
      </c>
      <c r="T253" s="76" t="str">
        <f t="shared" si="31"/>
        <v/>
      </c>
      <c r="Y253" s="217"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17"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369</v>
      </c>
      <c r="Q254" s="76" t="str">
        <f t="shared" si="26"/>
        <v/>
      </c>
      <c r="R254" s="76" t="str">
        <f t="shared" si="27"/>
        <v/>
      </c>
      <c r="S254" s="76" t="str">
        <f t="shared" si="30"/>
        <v/>
      </c>
      <c r="T254" s="76" t="str">
        <f t="shared" si="31"/>
        <v/>
      </c>
      <c r="Y254" s="217"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17"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370</v>
      </c>
      <c r="Q255" s="76" t="str">
        <f t="shared" si="26"/>
        <v/>
      </c>
      <c r="R255" s="76" t="str">
        <f t="shared" si="27"/>
        <v/>
      </c>
      <c r="S255" s="76" t="str">
        <f t="shared" si="30"/>
        <v/>
      </c>
      <c r="T255" s="76" t="str">
        <f t="shared" si="31"/>
        <v/>
      </c>
      <c r="Y255" s="217"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17"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371</v>
      </c>
      <c r="Q256" s="76" t="str">
        <f t="shared" si="26"/>
        <v/>
      </c>
      <c r="R256" s="76" t="str">
        <f t="shared" si="27"/>
        <v/>
      </c>
      <c r="S256" s="76" t="str">
        <f t="shared" si="30"/>
        <v/>
      </c>
      <c r="T256" s="76" t="str">
        <f t="shared" si="31"/>
        <v/>
      </c>
      <c r="Y256" s="217"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17"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372</v>
      </c>
      <c r="Q257" s="76" t="str">
        <f t="shared" si="26"/>
        <v/>
      </c>
      <c r="R257" s="76" t="str">
        <f t="shared" si="27"/>
        <v/>
      </c>
      <c r="S257" s="76" t="str">
        <f t="shared" si="30"/>
        <v/>
      </c>
      <c r="T257" s="76" t="str">
        <f t="shared" si="31"/>
        <v/>
      </c>
      <c r="Y257" s="217"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17"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373</v>
      </c>
      <c r="Q258" s="76" t="str">
        <f t="shared" si="26"/>
        <v/>
      </c>
      <c r="R258" s="76" t="str">
        <f t="shared" si="27"/>
        <v/>
      </c>
      <c r="S258" s="76" t="str">
        <f t="shared" si="30"/>
        <v/>
      </c>
      <c r="T258" s="76" t="str">
        <f t="shared" si="31"/>
        <v/>
      </c>
      <c r="Y258" s="217"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17"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374</v>
      </c>
      <c r="Q259" s="76" t="str">
        <f t="shared" ref="Q259:Q322" si="32">IF(G259="","",RIGHT(G259,16))</f>
        <v/>
      </c>
      <c r="R259" s="76" t="str">
        <f t="shared" ref="R259:R322" si="33">IF(O259="","",_xlfn.TEXTJOIN("-",1,C259,D259,Q259,B259))</f>
        <v/>
      </c>
      <c r="S259" s="76" t="str">
        <f t="shared" si="30"/>
        <v/>
      </c>
      <c r="T259" s="76" t="str">
        <f t="shared" si="31"/>
        <v/>
      </c>
      <c r="Y259" s="217"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17"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375</v>
      </c>
      <c r="Q260" s="76" t="str">
        <f t="shared" si="32"/>
        <v/>
      </c>
      <c r="R260" s="76" t="str">
        <f t="shared" si="33"/>
        <v/>
      </c>
      <c r="S260" s="76" t="str">
        <f t="shared" si="30"/>
        <v/>
      </c>
      <c r="T260" s="76" t="str">
        <f t="shared" si="31"/>
        <v/>
      </c>
      <c r="Y260" s="217"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17"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376</v>
      </c>
      <c r="Q261" s="76" t="str">
        <f t="shared" si="32"/>
        <v/>
      </c>
      <c r="R261" s="76" t="str">
        <f t="shared" si="33"/>
        <v/>
      </c>
      <c r="S261" s="76" t="str">
        <f t="shared" si="30"/>
        <v/>
      </c>
      <c r="T261" s="76" t="str">
        <f t="shared" si="31"/>
        <v/>
      </c>
      <c r="Y261" s="217"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17"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377</v>
      </c>
      <c r="Q262" s="76" t="str">
        <f t="shared" si="32"/>
        <v/>
      </c>
      <c r="R262" s="76" t="str">
        <f t="shared" si="33"/>
        <v/>
      </c>
      <c r="S262" s="76" t="str">
        <f t="shared" si="30"/>
        <v/>
      </c>
      <c r="T262" s="76" t="str">
        <f t="shared" si="31"/>
        <v/>
      </c>
      <c r="Y262" s="217"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17"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378</v>
      </c>
      <c r="Q263" s="76" t="str">
        <f t="shared" si="32"/>
        <v/>
      </c>
      <c r="R263" s="76" t="str">
        <f t="shared" si="33"/>
        <v/>
      </c>
      <c r="S263" s="76" t="str">
        <f t="shared" si="30"/>
        <v/>
      </c>
      <c r="T263" s="76" t="str">
        <f t="shared" si="31"/>
        <v/>
      </c>
      <c r="Y263" s="217"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17"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379</v>
      </c>
      <c r="Q264" s="76" t="str">
        <f t="shared" si="32"/>
        <v/>
      </c>
      <c r="R264" s="76" t="str">
        <f t="shared" si="33"/>
        <v/>
      </c>
      <c r="S264" s="76" t="str">
        <f t="shared" si="30"/>
        <v/>
      </c>
      <c r="T264" s="76" t="str">
        <f t="shared" si="31"/>
        <v/>
      </c>
      <c r="Y264" s="217"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17"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380</v>
      </c>
      <c r="Q265" s="76" t="str">
        <f t="shared" si="32"/>
        <v/>
      </c>
      <c r="R265" s="76" t="str">
        <f t="shared" si="33"/>
        <v/>
      </c>
      <c r="S265" s="76" t="str">
        <f t="shared" si="30"/>
        <v/>
      </c>
      <c r="T265" s="76" t="str">
        <f t="shared" si="31"/>
        <v/>
      </c>
      <c r="Y265" s="217"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17"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381</v>
      </c>
      <c r="Q266" s="76" t="str">
        <f t="shared" si="32"/>
        <v/>
      </c>
      <c r="R266" s="76" t="str">
        <f t="shared" si="33"/>
        <v/>
      </c>
      <c r="S266" s="76" t="str">
        <f t="shared" si="30"/>
        <v/>
      </c>
      <c r="T266" s="76" t="str">
        <f t="shared" si="31"/>
        <v/>
      </c>
      <c r="Y266" s="217"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17"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382</v>
      </c>
      <c r="Q267" s="76" t="str">
        <f t="shared" si="32"/>
        <v/>
      </c>
      <c r="R267" s="76" t="str">
        <f t="shared" si="33"/>
        <v/>
      </c>
      <c r="S267" s="76" t="str">
        <f t="shared" si="30"/>
        <v/>
      </c>
      <c r="T267" s="76" t="str">
        <f t="shared" si="31"/>
        <v/>
      </c>
      <c r="Y267" s="217"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17"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383</v>
      </c>
      <c r="Q268" s="76" t="str">
        <f t="shared" si="32"/>
        <v/>
      </c>
      <c r="R268" s="76" t="str">
        <f t="shared" si="33"/>
        <v/>
      </c>
      <c r="S268" s="76" t="str">
        <f t="shared" si="30"/>
        <v/>
      </c>
      <c r="T268" s="76" t="str">
        <f t="shared" si="31"/>
        <v/>
      </c>
      <c r="Y268" s="217"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17"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384</v>
      </c>
      <c r="Q269" s="76" t="str">
        <f t="shared" si="32"/>
        <v/>
      </c>
      <c r="R269" s="76" t="str">
        <f t="shared" si="33"/>
        <v/>
      </c>
      <c r="S269" s="76" t="str">
        <f t="shared" si="30"/>
        <v/>
      </c>
      <c r="T269" s="76" t="str">
        <f t="shared" si="31"/>
        <v/>
      </c>
      <c r="Y269" s="217"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17"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385</v>
      </c>
      <c r="Q270" s="76" t="str">
        <f t="shared" si="32"/>
        <v/>
      </c>
      <c r="R270" s="76" t="str">
        <f t="shared" si="33"/>
        <v/>
      </c>
      <c r="S270" s="76" t="str">
        <f t="shared" si="30"/>
        <v/>
      </c>
      <c r="T270" s="76" t="str">
        <f t="shared" si="31"/>
        <v/>
      </c>
      <c r="Y270" s="217"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17"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386</v>
      </c>
      <c r="Q271" s="76" t="str">
        <f t="shared" si="32"/>
        <v/>
      </c>
      <c r="R271" s="76" t="str">
        <f t="shared" si="33"/>
        <v/>
      </c>
      <c r="S271" s="76" t="str">
        <f t="shared" si="30"/>
        <v/>
      </c>
      <c r="T271" s="76" t="str">
        <f t="shared" si="31"/>
        <v/>
      </c>
      <c r="Y271" s="217"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17"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387</v>
      </c>
      <c r="Q272" s="76" t="str">
        <f t="shared" si="32"/>
        <v/>
      </c>
      <c r="R272" s="76" t="str">
        <f t="shared" si="33"/>
        <v/>
      </c>
      <c r="S272" s="76" t="str">
        <f t="shared" si="30"/>
        <v/>
      </c>
      <c r="T272" s="76" t="str">
        <f t="shared" si="31"/>
        <v/>
      </c>
      <c r="Y272" s="217"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17"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388</v>
      </c>
      <c r="Q273" s="76" t="str">
        <f t="shared" si="32"/>
        <v/>
      </c>
      <c r="R273" s="76" t="str">
        <f t="shared" si="33"/>
        <v/>
      </c>
      <c r="S273" s="76" t="str">
        <f t="shared" si="30"/>
        <v/>
      </c>
      <c r="T273" s="76" t="str">
        <f t="shared" si="31"/>
        <v/>
      </c>
      <c r="Y273" s="217"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17"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389</v>
      </c>
      <c r="Q274" s="76" t="str">
        <f t="shared" si="32"/>
        <v/>
      </c>
      <c r="R274" s="76" t="str">
        <f t="shared" si="33"/>
        <v/>
      </c>
      <c r="S274" s="76" t="str">
        <f t="shared" si="30"/>
        <v/>
      </c>
      <c r="T274" s="76" t="str">
        <f t="shared" si="31"/>
        <v/>
      </c>
      <c r="Y274" s="217"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17"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390</v>
      </c>
      <c r="Q275" s="76" t="str">
        <f t="shared" si="32"/>
        <v/>
      </c>
      <c r="R275" s="76" t="str">
        <f t="shared" si="33"/>
        <v/>
      </c>
      <c r="S275" s="76" t="str">
        <f t="shared" si="30"/>
        <v/>
      </c>
      <c r="T275" s="76" t="str">
        <f t="shared" si="31"/>
        <v/>
      </c>
      <c r="Y275" s="217"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17"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391</v>
      </c>
      <c r="Q276" s="76" t="str">
        <f t="shared" si="32"/>
        <v/>
      </c>
      <c r="R276" s="76" t="str">
        <f t="shared" si="33"/>
        <v/>
      </c>
      <c r="S276" s="76" t="str">
        <f t="shared" si="30"/>
        <v/>
      </c>
      <c r="T276" s="76" t="str">
        <f t="shared" si="31"/>
        <v/>
      </c>
      <c r="Y276" s="217"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17"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392</v>
      </c>
      <c r="Q277" s="76" t="str">
        <f t="shared" si="32"/>
        <v/>
      </c>
      <c r="R277" s="76" t="str">
        <f t="shared" si="33"/>
        <v/>
      </c>
      <c r="S277" s="76" t="str">
        <f t="shared" si="30"/>
        <v/>
      </c>
      <c r="T277" s="76" t="str">
        <f t="shared" si="31"/>
        <v/>
      </c>
      <c r="Y277" s="217"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17"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393</v>
      </c>
      <c r="Q278" s="76" t="str">
        <f t="shared" si="32"/>
        <v/>
      </c>
      <c r="R278" s="76" t="str">
        <f t="shared" si="33"/>
        <v/>
      </c>
      <c r="S278" s="76" t="str">
        <f t="shared" si="30"/>
        <v/>
      </c>
      <c r="T278" s="76" t="str">
        <f t="shared" si="31"/>
        <v/>
      </c>
      <c r="Y278" s="217"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17"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394</v>
      </c>
      <c r="Q279" s="76" t="str">
        <f t="shared" si="32"/>
        <v/>
      </c>
      <c r="R279" s="76" t="str">
        <f t="shared" si="33"/>
        <v/>
      </c>
      <c r="S279" s="76" t="str">
        <f t="shared" si="30"/>
        <v/>
      </c>
      <c r="T279" s="76" t="str">
        <f t="shared" si="31"/>
        <v/>
      </c>
      <c r="Y279" s="217"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17"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395</v>
      </c>
      <c r="Q280" s="76" t="str">
        <f t="shared" si="32"/>
        <v/>
      </c>
      <c r="R280" s="76" t="str">
        <f t="shared" si="33"/>
        <v/>
      </c>
      <c r="S280" s="76" t="str">
        <f t="shared" si="30"/>
        <v/>
      </c>
      <c r="T280" s="76" t="str">
        <f t="shared" si="31"/>
        <v/>
      </c>
      <c r="Y280" s="217"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17"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396</v>
      </c>
      <c r="Q281" s="76" t="str">
        <f t="shared" si="32"/>
        <v/>
      </c>
      <c r="R281" s="76" t="str">
        <f t="shared" si="33"/>
        <v/>
      </c>
      <c r="S281" s="76" t="str">
        <f t="shared" si="30"/>
        <v/>
      </c>
      <c r="T281" s="76" t="str">
        <f t="shared" si="31"/>
        <v/>
      </c>
      <c r="Y281" s="217"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17"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397</v>
      </c>
      <c r="Q282" s="76" t="str">
        <f t="shared" si="32"/>
        <v/>
      </c>
      <c r="R282" s="76" t="str">
        <f t="shared" si="33"/>
        <v/>
      </c>
      <c r="S282" s="76" t="str">
        <f t="shared" si="30"/>
        <v/>
      </c>
      <c r="T282" s="76" t="str">
        <f t="shared" si="31"/>
        <v/>
      </c>
      <c r="Y282" s="217"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17"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398</v>
      </c>
      <c r="Q283" s="76" t="str">
        <f t="shared" si="32"/>
        <v/>
      </c>
      <c r="R283" s="76" t="str">
        <f t="shared" si="33"/>
        <v/>
      </c>
      <c r="S283" s="76" t="str">
        <f t="shared" si="30"/>
        <v/>
      </c>
      <c r="T283" s="76" t="str">
        <f t="shared" si="31"/>
        <v/>
      </c>
      <c r="Y283" s="217"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17"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399</v>
      </c>
      <c r="Q284" s="76" t="str">
        <f t="shared" si="32"/>
        <v/>
      </c>
      <c r="R284" s="76" t="str">
        <f t="shared" si="33"/>
        <v/>
      </c>
      <c r="S284" s="76" t="str">
        <f t="shared" si="30"/>
        <v/>
      </c>
      <c r="T284" s="76" t="str">
        <f t="shared" si="31"/>
        <v/>
      </c>
      <c r="Y284" s="217"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17"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400</v>
      </c>
      <c r="Q285" s="76" t="str">
        <f t="shared" si="32"/>
        <v/>
      </c>
      <c r="R285" s="76" t="str">
        <f t="shared" si="33"/>
        <v/>
      </c>
      <c r="S285" s="76" t="str">
        <f t="shared" si="30"/>
        <v/>
      </c>
      <c r="T285" s="76" t="str">
        <f t="shared" si="31"/>
        <v/>
      </c>
      <c r="Y285" s="217"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17"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401</v>
      </c>
      <c r="Q286" s="76" t="str">
        <f t="shared" si="32"/>
        <v/>
      </c>
      <c r="R286" s="76" t="str">
        <f t="shared" si="33"/>
        <v/>
      </c>
      <c r="S286" s="76" t="str">
        <f t="shared" si="30"/>
        <v/>
      </c>
      <c r="T286" s="76" t="str">
        <f t="shared" si="31"/>
        <v/>
      </c>
      <c r="Y286" s="217"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17"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402</v>
      </c>
      <c r="Q287" s="76" t="str">
        <f t="shared" si="32"/>
        <v/>
      </c>
      <c r="R287" s="76" t="str">
        <f t="shared" si="33"/>
        <v/>
      </c>
      <c r="S287" s="76" t="str">
        <f t="shared" si="30"/>
        <v/>
      </c>
      <c r="T287" s="76" t="str">
        <f t="shared" si="31"/>
        <v/>
      </c>
      <c r="Y287" s="217"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17"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403</v>
      </c>
      <c r="Q288" s="76" t="str">
        <f t="shared" si="32"/>
        <v/>
      </c>
      <c r="R288" s="76" t="str">
        <f t="shared" si="33"/>
        <v/>
      </c>
      <c r="S288" s="76" t="str">
        <f t="shared" si="30"/>
        <v/>
      </c>
      <c r="T288" s="76" t="str">
        <f t="shared" si="31"/>
        <v/>
      </c>
      <c r="Y288" s="217"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17"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404</v>
      </c>
      <c r="Q289" s="76" t="str">
        <f t="shared" si="32"/>
        <v/>
      </c>
      <c r="R289" s="76" t="str">
        <f t="shared" si="33"/>
        <v/>
      </c>
      <c r="S289" s="76" t="str">
        <f t="shared" si="30"/>
        <v/>
      </c>
      <c r="T289" s="76" t="str">
        <f t="shared" si="31"/>
        <v/>
      </c>
      <c r="Y289" s="217"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17"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405</v>
      </c>
      <c r="Q290" s="76" t="str">
        <f t="shared" si="32"/>
        <v/>
      </c>
      <c r="R290" s="76" t="str">
        <f t="shared" si="33"/>
        <v/>
      </c>
      <c r="S290" s="76" t="str">
        <f t="shared" si="30"/>
        <v/>
      </c>
      <c r="T290" s="76" t="str">
        <f t="shared" si="31"/>
        <v/>
      </c>
      <c r="Y290" s="217"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17"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406</v>
      </c>
      <c r="Q291" s="76" t="str">
        <f t="shared" si="32"/>
        <v/>
      </c>
      <c r="R291" s="76" t="str">
        <f t="shared" si="33"/>
        <v/>
      </c>
      <c r="S291" s="76" t="str">
        <f t="shared" si="30"/>
        <v/>
      </c>
      <c r="T291" s="76" t="str">
        <f t="shared" si="31"/>
        <v/>
      </c>
      <c r="Y291" s="217"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17"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407</v>
      </c>
      <c r="Q292" s="76" t="str">
        <f t="shared" si="32"/>
        <v/>
      </c>
      <c r="R292" s="76" t="str">
        <f t="shared" si="33"/>
        <v/>
      </c>
      <c r="S292" s="76" t="str">
        <f t="shared" si="30"/>
        <v/>
      </c>
      <c r="T292" s="76" t="str">
        <f t="shared" si="31"/>
        <v/>
      </c>
      <c r="Y292" s="217"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17"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408</v>
      </c>
      <c r="Q293" s="76" t="str">
        <f t="shared" si="32"/>
        <v/>
      </c>
      <c r="R293" s="76" t="str">
        <f t="shared" si="33"/>
        <v/>
      </c>
      <c r="S293" s="76" t="str">
        <f t="shared" si="30"/>
        <v/>
      </c>
      <c r="T293" s="76" t="str">
        <f t="shared" si="31"/>
        <v/>
      </c>
      <c r="Y293" s="217"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17"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409</v>
      </c>
      <c r="Q294" s="76" t="str">
        <f t="shared" si="32"/>
        <v/>
      </c>
      <c r="R294" s="76" t="str">
        <f t="shared" si="33"/>
        <v/>
      </c>
      <c r="S294" s="76" t="str">
        <f t="shared" si="30"/>
        <v/>
      </c>
      <c r="T294" s="76" t="str">
        <f t="shared" si="31"/>
        <v/>
      </c>
      <c r="Y294" s="217"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17"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410</v>
      </c>
      <c r="Q295" s="76" t="str">
        <f t="shared" si="32"/>
        <v/>
      </c>
      <c r="R295" s="76" t="str">
        <f t="shared" si="33"/>
        <v/>
      </c>
      <c r="S295" s="76" t="str">
        <f t="shared" si="30"/>
        <v/>
      </c>
      <c r="T295" s="76" t="str">
        <f t="shared" si="31"/>
        <v/>
      </c>
      <c r="Y295" s="217"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17"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411</v>
      </c>
      <c r="Q296" s="76" t="str">
        <f t="shared" si="32"/>
        <v/>
      </c>
      <c r="R296" s="76" t="str">
        <f t="shared" si="33"/>
        <v/>
      </c>
      <c r="S296" s="76" t="str">
        <f t="shared" si="30"/>
        <v/>
      </c>
      <c r="T296" s="76" t="str">
        <f t="shared" si="31"/>
        <v/>
      </c>
      <c r="Y296" s="217"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17"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412</v>
      </c>
      <c r="Q297" s="76" t="str">
        <f t="shared" si="32"/>
        <v/>
      </c>
      <c r="R297" s="76" t="str">
        <f t="shared" si="33"/>
        <v/>
      </c>
      <c r="S297" s="76" t="str">
        <f t="shared" si="30"/>
        <v/>
      </c>
      <c r="T297" s="76" t="str">
        <f t="shared" si="31"/>
        <v/>
      </c>
      <c r="Y297" s="217"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17"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413</v>
      </c>
      <c r="Q298" s="76" t="str">
        <f t="shared" si="32"/>
        <v/>
      </c>
      <c r="R298" s="76" t="str">
        <f t="shared" si="33"/>
        <v/>
      </c>
      <c r="S298" s="76" t="str">
        <f t="shared" si="30"/>
        <v/>
      </c>
      <c r="T298" s="76" t="str">
        <f t="shared" si="31"/>
        <v/>
      </c>
      <c r="Y298" s="217"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17"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414</v>
      </c>
      <c r="Q299" s="76" t="str">
        <f t="shared" si="32"/>
        <v/>
      </c>
      <c r="R299" s="76" t="str">
        <f t="shared" si="33"/>
        <v/>
      </c>
      <c r="S299" s="76" t="str">
        <f t="shared" si="30"/>
        <v/>
      </c>
      <c r="T299" s="76" t="str">
        <f t="shared" si="31"/>
        <v/>
      </c>
      <c r="Y299" s="217"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17"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415</v>
      </c>
      <c r="Q300" s="76" t="str">
        <f t="shared" si="32"/>
        <v/>
      </c>
      <c r="R300" s="76" t="str">
        <f t="shared" si="33"/>
        <v/>
      </c>
      <c r="S300" s="76" t="str">
        <f t="shared" si="30"/>
        <v/>
      </c>
      <c r="T300" s="76" t="str">
        <f t="shared" si="31"/>
        <v/>
      </c>
      <c r="Y300" s="217"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17"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416</v>
      </c>
      <c r="Q301" s="76" t="str">
        <f t="shared" si="32"/>
        <v/>
      </c>
      <c r="R301" s="76" t="str">
        <f t="shared" si="33"/>
        <v/>
      </c>
      <c r="S301" s="76" t="str">
        <f t="shared" ref="S301:S323" si="36">IF(J301="","",YEAR(J301))</f>
        <v/>
      </c>
      <c r="T301" s="76" t="str">
        <f t="shared" ref="T301:T323" si="37">IF(J301="","",MONTH(J301))</f>
        <v/>
      </c>
      <c r="Y301" s="217"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17"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417</v>
      </c>
      <c r="Q302" s="76" t="str">
        <f t="shared" si="32"/>
        <v/>
      </c>
      <c r="R302" s="76" t="str">
        <f t="shared" si="33"/>
        <v/>
      </c>
      <c r="S302" s="76" t="str">
        <f t="shared" si="36"/>
        <v/>
      </c>
      <c r="T302" s="76" t="str">
        <f t="shared" si="37"/>
        <v/>
      </c>
      <c r="Y302" s="217"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17"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418</v>
      </c>
      <c r="Q303" s="76" t="str">
        <f t="shared" si="32"/>
        <v/>
      </c>
      <c r="R303" s="76" t="str">
        <f t="shared" si="33"/>
        <v/>
      </c>
      <c r="S303" s="76" t="str">
        <f t="shared" si="36"/>
        <v/>
      </c>
      <c r="T303" s="76" t="str">
        <f t="shared" si="37"/>
        <v/>
      </c>
      <c r="Y303" s="217"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17"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419</v>
      </c>
      <c r="Q304" s="76" t="str">
        <f t="shared" si="32"/>
        <v/>
      </c>
      <c r="R304" s="76" t="str">
        <f t="shared" si="33"/>
        <v/>
      </c>
      <c r="S304" s="76" t="str">
        <f t="shared" si="36"/>
        <v/>
      </c>
      <c r="T304" s="76" t="str">
        <f t="shared" si="37"/>
        <v/>
      </c>
      <c r="Y304" s="217"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17"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420</v>
      </c>
      <c r="Q305" s="76" t="str">
        <f t="shared" si="32"/>
        <v/>
      </c>
      <c r="R305" s="76" t="str">
        <f t="shared" si="33"/>
        <v/>
      </c>
      <c r="S305" s="76" t="str">
        <f t="shared" si="36"/>
        <v/>
      </c>
      <c r="T305" s="76" t="str">
        <f t="shared" si="37"/>
        <v/>
      </c>
      <c r="Y305" s="217"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17"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421</v>
      </c>
      <c r="Q306" s="76" t="str">
        <f t="shared" si="32"/>
        <v/>
      </c>
      <c r="R306" s="76" t="str">
        <f t="shared" si="33"/>
        <v/>
      </c>
      <c r="S306" s="76" t="str">
        <f t="shared" si="36"/>
        <v/>
      </c>
      <c r="T306" s="76" t="str">
        <f t="shared" si="37"/>
        <v/>
      </c>
      <c r="Y306" s="217"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17"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422</v>
      </c>
      <c r="Q307" s="76" t="str">
        <f t="shared" si="32"/>
        <v/>
      </c>
      <c r="R307" s="76" t="str">
        <f t="shared" si="33"/>
        <v/>
      </c>
      <c r="S307" s="76" t="str">
        <f t="shared" si="36"/>
        <v/>
      </c>
      <c r="T307" s="76" t="str">
        <f t="shared" si="37"/>
        <v/>
      </c>
      <c r="Y307" s="217"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17"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423</v>
      </c>
      <c r="Q308" s="76" t="str">
        <f t="shared" si="32"/>
        <v/>
      </c>
      <c r="R308" s="76" t="str">
        <f t="shared" si="33"/>
        <v/>
      </c>
      <c r="S308" s="76" t="str">
        <f t="shared" si="36"/>
        <v/>
      </c>
      <c r="T308" s="76" t="str">
        <f t="shared" si="37"/>
        <v/>
      </c>
      <c r="Y308" s="217"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17"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424</v>
      </c>
      <c r="Q309" s="76" t="str">
        <f t="shared" si="32"/>
        <v/>
      </c>
      <c r="R309" s="76" t="str">
        <f t="shared" si="33"/>
        <v/>
      </c>
      <c r="S309" s="76" t="str">
        <f t="shared" si="36"/>
        <v/>
      </c>
      <c r="T309" s="76" t="str">
        <f t="shared" si="37"/>
        <v/>
      </c>
      <c r="Y309" s="217"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17"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425</v>
      </c>
      <c r="Q310" s="76" t="str">
        <f t="shared" si="32"/>
        <v/>
      </c>
      <c r="R310" s="76" t="str">
        <f t="shared" si="33"/>
        <v/>
      </c>
      <c r="S310" s="76" t="str">
        <f t="shared" si="36"/>
        <v/>
      </c>
      <c r="T310" s="76" t="str">
        <f t="shared" si="37"/>
        <v/>
      </c>
      <c r="Y310" s="217"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17"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426</v>
      </c>
      <c r="Q311" s="76" t="str">
        <f t="shared" si="32"/>
        <v/>
      </c>
      <c r="R311" s="76" t="str">
        <f t="shared" si="33"/>
        <v/>
      </c>
      <c r="S311" s="76" t="str">
        <f t="shared" si="36"/>
        <v/>
      </c>
      <c r="T311" s="76" t="str">
        <f t="shared" si="37"/>
        <v/>
      </c>
      <c r="Y311" s="217"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17"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427</v>
      </c>
      <c r="Q312" s="76" t="str">
        <f t="shared" si="32"/>
        <v/>
      </c>
      <c r="R312" s="76" t="str">
        <f t="shared" si="33"/>
        <v/>
      </c>
      <c r="S312" s="76" t="str">
        <f t="shared" si="36"/>
        <v/>
      </c>
      <c r="T312" s="76" t="str">
        <f t="shared" si="37"/>
        <v/>
      </c>
      <c r="Y312" s="217"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17"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428</v>
      </c>
      <c r="Q313" s="76" t="str">
        <f t="shared" si="32"/>
        <v/>
      </c>
      <c r="R313" s="76" t="str">
        <f t="shared" si="33"/>
        <v/>
      </c>
      <c r="S313" s="76" t="str">
        <f t="shared" si="36"/>
        <v/>
      </c>
      <c r="T313" s="76" t="str">
        <f t="shared" si="37"/>
        <v/>
      </c>
      <c r="Y313" s="217"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17"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429</v>
      </c>
      <c r="Q314" s="76" t="str">
        <f t="shared" si="32"/>
        <v/>
      </c>
      <c r="R314" s="76" t="str">
        <f t="shared" si="33"/>
        <v/>
      </c>
      <c r="S314" s="76" t="str">
        <f t="shared" si="36"/>
        <v/>
      </c>
      <c r="T314" s="76" t="str">
        <f t="shared" si="37"/>
        <v/>
      </c>
      <c r="Y314" s="217"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17"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430</v>
      </c>
      <c r="Q315" s="76" t="str">
        <f t="shared" si="32"/>
        <v/>
      </c>
      <c r="R315" s="76" t="str">
        <f t="shared" si="33"/>
        <v/>
      </c>
      <c r="S315" s="76" t="str">
        <f t="shared" si="36"/>
        <v/>
      </c>
      <c r="T315" s="76" t="str">
        <f t="shared" si="37"/>
        <v/>
      </c>
      <c r="Y315" s="217"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17"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431</v>
      </c>
      <c r="Q316" s="76" t="str">
        <f t="shared" si="32"/>
        <v/>
      </c>
      <c r="R316" s="76" t="str">
        <f t="shared" si="33"/>
        <v/>
      </c>
      <c r="S316" s="76" t="str">
        <f t="shared" si="36"/>
        <v/>
      </c>
      <c r="T316" s="76" t="str">
        <f t="shared" si="37"/>
        <v/>
      </c>
      <c r="Y316" s="217"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17"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432</v>
      </c>
      <c r="Q317" s="76" t="str">
        <f t="shared" si="32"/>
        <v/>
      </c>
      <c r="R317" s="76" t="str">
        <f t="shared" si="33"/>
        <v/>
      </c>
      <c r="S317" s="76" t="str">
        <f t="shared" si="36"/>
        <v/>
      </c>
      <c r="T317" s="76" t="str">
        <f t="shared" si="37"/>
        <v/>
      </c>
      <c r="Y317" s="217"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17"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433</v>
      </c>
      <c r="Q318" s="76" t="str">
        <f t="shared" si="32"/>
        <v/>
      </c>
      <c r="R318" s="76" t="str">
        <f t="shared" si="33"/>
        <v/>
      </c>
      <c r="S318" s="76" t="str">
        <f t="shared" si="36"/>
        <v/>
      </c>
      <c r="T318" s="76" t="str">
        <f t="shared" si="37"/>
        <v/>
      </c>
      <c r="Y318" s="217"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17"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434</v>
      </c>
      <c r="Q319" s="76" t="str">
        <f t="shared" si="32"/>
        <v/>
      </c>
      <c r="R319" s="76" t="str">
        <f t="shared" si="33"/>
        <v/>
      </c>
      <c r="S319" s="76" t="str">
        <f t="shared" si="36"/>
        <v/>
      </c>
      <c r="T319" s="76" t="str">
        <f t="shared" si="37"/>
        <v/>
      </c>
      <c r="Y319" s="217"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17"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435</v>
      </c>
      <c r="Q320" s="76" t="str">
        <f t="shared" si="32"/>
        <v/>
      </c>
      <c r="R320" s="76" t="str">
        <f t="shared" si="33"/>
        <v/>
      </c>
      <c r="S320" s="76" t="str">
        <f t="shared" si="36"/>
        <v/>
      </c>
      <c r="T320" s="76" t="str">
        <f t="shared" si="37"/>
        <v/>
      </c>
      <c r="Y320" s="217"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17"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436</v>
      </c>
      <c r="Q321" s="76" t="str">
        <f t="shared" si="32"/>
        <v/>
      </c>
      <c r="R321" s="76" t="str">
        <f t="shared" si="33"/>
        <v/>
      </c>
      <c r="S321" s="76" t="str">
        <f t="shared" si="36"/>
        <v/>
      </c>
      <c r="T321" s="76" t="str">
        <f t="shared" si="37"/>
        <v/>
      </c>
      <c r="Y321" s="217"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17"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437</v>
      </c>
      <c r="Q322" s="76" t="str">
        <f t="shared" si="32"/>
        <v/>
      </c>
      <c r="R322" s="76" t="str">
        <f t="shared" si="33"/>
        <v/>
      </c>
      <c r="S322" s="76" t="str">
        <f t="shared" si="36"/>
        <v/>
      </c>
      <c r="T322" s="76" t="str">
        <f t="shared" si="37"/>
        <v/>
      </c>
      <c r="Y322" s="217"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17"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438</v>
      </c>
      <c r="Q323" s="76" t="str">
        <f>IF(G323="","",RIGHT(G323,16))</f>
        <v/>
      </c>
      <c r="R323" s="76" t="str">
        <f>IF(O323="","",_xlfn.TEXTJOIN("-",1,C323,D323,Q323,B323))</f>
        <v/>
      </c>
      <c r="S323" s="76" t="str">
        <f t="shared" si="36"/>
        <v/>
      </c>
      <c r="T323" s="76" t="str">
        <f t="shared" si="37"/>
        <v/>
      </c>
      <c r="Y323" s="217"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17"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2 B43 B44 B45 B46 B47 B48 B49 B50 B51 B52 B53 B54 B55 B56 B57 B58 B59 B60 B61 B62 B63 B64 B65 B66 B67 B68 B6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5:C6 C11:C12 C14:C22 C23:C32 C33:C45 C46:C1048576">
      <formula1>主体</formula1>
    </dataValidation>
    <dataValidation type="list" allowBlank="1" showInputMessage="1" showErrorMessage="1" sqref="D2 D3 D4 D7 D8 D9 D10 D11 D5:D6 D12:D13 D14:D45 D46:D1048576">
      <formula1>部门</formula1>
    </dataValidation>
    <dataValidation type="list" showInputMessage="1" showErrorMessage="1" sqref="E2 E3 E4 E7 E8 E9 E10 E5:E6 E11:E13 E14:E45 E46:E1048576">
      <formula1>支出一类</formula1>
    </dataValidation>
    <dataValidation type="list" showInputMessage="1" showErrorMessage="1" sqref="F2 F3 F4 F7 F8 F9 F10 F5:F6 F11:F13 F14:F45">
      <formula1>INDIRECT($E2)</formula1>
    </dataValidation>
    <dataValidation type="list" allowBlank="1" showInputMessage="1" showErrorMessage="1" sqref="H2 H3 H4 H7 H8 H9 H10 H5:H6 H11:H13">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2:G13 G14:G22 G23:G32 G33:G37 G38:G45 G46:G1048576 H14:H45 H46: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E10" sqref="E10:F10"/>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439</v>
      </c>
      <c r="C1" s="120"/>
      <c r="D1" s="120"/>
      <c r="E1" s="120"/>
      <c r="F1" s="120"/>
      <c r="G1" s="121"/>
      <c r="H1" s="122"/>
      <c r="I1" s="122"/>
      <c r="J1" s="111"/>
      <c r="K1" s="120"/>
      <c r="T1" s="163"/>
      <c r="U1" s="163"/>
      <c r="AA1" s="181"/>
      <c r="AC1" s="182"/>
      <c r="AD1" s="182"/>
      <c r="AE1" s="182"/>
      <c r="AF1" s="182"/>
    </row>
    <row r="2" s="111" customFormat="1" customHeight="1" spans="1:33">
      <c r="A2" s="110"/>
      <c r="B2" s="123" t="s">
        <v>440</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441</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442</v>
      </c>
      <c r="C4" s="126"/>
      <c r="D4" s="126"/>
      <c r="E4" s="127" t="s">
        <v>443</v>
      </c>
      <c r="F4" s="127"/>
      <c r="G4" s="128" t="s">
        <v>444</v>
      </c>
      <c r="H4" s="127" t="s">
        <v>445</v>
      </c>
      <c r="I4" s="127"/>
      <c r="K4" s="147"/>
      <c r="T4" s="164"/>
      <c r="U4" s="164"/>
      <c r="X4" s="165"/>
      <c r="Y4" s="165"/>
      <c r="Z4" s="165"/>
      <c r="AA4" s="183"/>
      <c r="AB4" s="165"/>
      <c r="AC4" s="184"/>
      <c r="AD4" s="184"/>
      <c r="AE4" s="184"/>
      <c r="AF4" s="184"/>
      <c r="AG4" s="165"/>
    </row>
    <row r="5" s="112" customFormat="1" ht="12" customHeight="1" spans="2:33">
      <c r="B5" s="126" t="s">
        <v>446</v>
      </c>
      <c r="C5" s="126"/>
      <c r="D5" s="126"/>
      <c r="E5" s="129">
        <v>1</v>
      </c>
      <c r="F5" s="129"/>
      <c r="G5" s="128" t="s">
        <v>447</v>
      </c>
      <c r="H5" s="130">
        <v>55529.65</v>
      </c>
      <c r="I5" s="130"/>
      <c r="K5" s="146"/>
      <c r="T5" s="164"/>
      <c r="U5" s="164"/>
      <c r="X5" s="165"/>
      <c r="Y5" s="165"/>
      <c r="Z5" s="165"/>
      <c r="AA5" s="183"/>
      <c r="AB5" s="165"/>
      <c r="AC5" s="184"/>
      <c r="AD5" s="184"/>
      <c r="AE5" s="184"/>
      <c r="AF5" s="184"/>
      <c r="AG5" s="165"/>
    </row>
    <row r="6" s="112" customFormat="1" ht="13" customHeight="1" spans="2:33">
      <c r="B6" s="126" t="s">
        <v>448</v>
      </c>
      <c r="C6" s="126"/>
      <c r="D6" s="126"/>
      <c r="E6" s="127" t="s">
        <v>65</v>
      </c>
      <c r="F6" s="127"/>
      <c r="G6" s="128" t="s">
        <v>449</v>
      </c>
      <c r="H6" s="127" t="s">
        <v>66</v>
      </c>
      <c r="I6" s="127"/>
      <c r="K6" s="146"/>
      <c r="T6" s="164"/>
      <c r="U6" s="164"/>
      <c r="X6" s="165"/>
      <c r="Y6" s="165"/>
      <c r="Z6" s="165"/>
      <c r="AA6" s="183"/>
      <c r="AB6" s="165"/>
      <c r="AC6" s="184"/>
      <c r="AD6" s="184"/>
      <c r="AE6" s="184"/>
      <c r="AF6" s="184"/>
      <c r="AG6" s="165"/>
    </row>
    <row r="7" s="112" customFormat="1" ht="13" customHeight="1" spans="2:33">
      <c r="B7" s="126" t="s">
        <v>450</v>
      </c>
      <c r="C7" s="126"/>
      <c r="D7" s="126"/>
      <c r="E7" s="127" t="s">
        <v>96</v>
      </c>
      <c r="F7" s="127"/>
      <c r="G7" s="128" t="s">
        <v>451</v>
      </c>
      <c r="H7" s="131">
        <v>45280</v>
      </c>
      <c r="I7" s="127"/>
      <c r="K7" s="148"/>
      <c r="T7" s="164"/>
      <c r="U7" s="164"/>
      <c r="X7" s="165"/>
      <c r="Y7" s="165"/>
      <c r="Z7" s="165"/>
      <c r="AA7" s="183"/>
      <c r="AB7" s="165"/>
      <c r="AC7" s="184"/>
      <c r="AD7" s="184"/>
      <c r="AE7" s="184"/>
      <c r="AF7" s="184"/>
      <c r="AG7" s="165"/>
    </row>
    <row r="8" s="112" customFormat="1" ht="14" customHeight="1" spans="2:33">
      <c r="B8" s="126" t="s">
        <v>452</v>
      </c>
      <c r="C8" s="126"/>
      <c r="D8" s="126"/>
      <c r="E8" s="131">
        <v>45231</v>
      </c>
      <c r="F8" s="127"/>
      <c r="G8" s="128" t="s">
        <v>453</v>
      </c>
      <c r="H8" s="131">
        <v>45382</v>
      </c>
      <c r="I8" s="127"/>
      <c r="K8" s="147"/>
      <c r="T8" s="164"/>
      <c r="U8" s="164"/>
      <c r="X8" s="165"/>
      <c r="Y8" s="165"/>
      <c r="Z8" s="165"/>
      <c r="AA8" s="183"/>
      <c r="AB8" s="165"/>
      <c r="AC8" s="184"/>
      <c r="AD8" s="184"/>
      <c r="AE8" s="184"/>
      <c r="AF8" s="184"/>
      <c r="AG8" s="165"/>
    </row>
    <row r="9" s="112" customFormat="1" ht="13" customHeight="1" spans="2:33">
      <c r="B9" s="126" t="s">
        <v>454</v>
      </c>
      <c r="C9" s="126"/>
      <c r="D9" s="126"/>
      <c r="E9" s="131">
        <v>45280</v>
      </c>
      <c r="F9" s="127"/>
      <c r="G9" s="128" t="s">
        <v>455</v>
      </c>
      <c r="H9" s="130" t="s">
        <v>456</v>
      </c>
      <c r="I9" s="130"/>
      <c r="K9" s="148"/>
      <c r="T9" s="164"/>
      <c r="U9" s="164"/>
      <c r="X9" s="165"/>
      <c r="Y9" s="165"/>
      <c r="Z9" s="165"/>
      <c r="AA9" s="183"/>
      <c r="AB9" s="165"/>
      <c r="AC9" s="184"/>
      <c r="AD9" s="184"/>
      <c r="AE9" s="184"/>
      <c r="AF9" s="184"/>
      <c r="AG9" s="165"/>
    </row>
    <row r="10" s="111" customFormat="1" ht="20" customHeight="1" spans="2:33">
      <c r="B10" s="132" t="s">
        <v>457</v>
      </c>
      <c r="C10" s="132"/>
      <c r="D10" s="132"/>
      <c r="E10" s="133">
        <f>SUM(AB14:AB24)</f>
        <v>943800</v>
      </c>
      <c r="F10" s="133"/>
      <c r="G10" s="134" t="s">
        <v>62</v>
      </c>
      <c r="H10" s="133">
        <f>SUM(AD14:AD24)</f>
        <v>300000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55529.65</v>
      </c>
      <c r="F11" s="133"/>
      <c r="G11" s="134" t="s">
        <v>63</v>
      </c>
      <c r="H11" s="133">
        <f>E10-H10-E11</f>
        <v>588270.35</v>
      </c>
      <c r="I11" s="133"/>
      <c r="K11" s="145"/>
      <c r="T11" s="163"/>
      <c r="U11" s="163"/>
      <c r="X11" s="110"/>
      <c r="Y11" s="110"/>
      <c r="Z11" s="110"/>
      <c r="AA11" s="181"/>
      <c r="AB11" s="110"/>
      <c r="AC11" s="182"/>
      <c r="AD11" s="182"/>
      <c r="AE11" s="182"/>
      <c r="AF11" s="182"/>
      <c r="AG11" s="110"/>
    </row>
    <row r="12" customHeight="1" spans="2:32">
      <c r="B12" s="135" t="s">
        <v>458</v>
      </c>
      <c r="C12" s="135"/>
      <c r="D12" s="135"/>
      <c r="E12" s="135"/>
      <c r="F12" s="135"/>
      <c r="G12" s="135"/>
      <c r="H12" s="136"/>
      <c r="I12" s="136"/>
      <c r="K12" s="150" t="s">
        <v>459</v>
      </c>
      <c r="L12" s="151"/>
      <c r="M12" s="151"/>
      <c r="N12" s="151"/>
      <c r="O12" s="151"/>
      <c r="P12" s="151"/>
      <c r="Q12" s="151"/>
      <c r="R12" s="151"/>
      <c r="S12" s="166"/>
      <c r="T12" s="166"/>
      <c r="U12" s="167"/>
      <c r="V12" s="168"/>
      <c r="W12" s="150" t="s">
        <v>460</v>
      </c>
      <c r="X12" s="151"/>
      <c r="Y12" s="151"/>
      <c r="Z12" s="151"/>
      <c r="AA12" s="151"/>
      <c r="AB12" s="185"/>
      <c r="AC12" s="185"/>
      <c r="AD12" s="185"/>
      <c r="AE12" s="185"/>
      <c r="AF12" s="167"/>
    </row>
    <row r="13" customHeight="1" spans="2:32">
      <c r="B13" s="137" t="s">
        <v>461</v>
      </c>
      <c r="C13" s="138" t="s">
        <v>462</v>
      </c>
      <c r="D13" s="138"/>
      <c r="E13" s="139" t="s">
        <v>463</v>
      </c>
      <c r="F13" s="139" t="s">
        <v>464</v>
      </c>
      <c r="G13" s="140" t="s">
        <v>465</v>
      </c>
      <c r="H13" s="141" t="s">
        <v>47</v>
      </c>
      <c r="I13" s="141"/>
      <c r="K13" s="152" t="s">
        <v>461</v>
      </c>
      <c r="L13" s="153" t="s">
        <v>42</v>
      </c>
      <c r="M13" s="153" t="s">
        <v>43</v>
      </c>
      <c r="N13" s="154" t="s">
        <v>29</v>
      </c>
      <c r="O13" s="155"/>
      <c r="P13" s="156" t="s">
        <v>45</v>
      </c>
      <c r="Q13" s="169" t="s">
        <v>47</v>
      </c>
      <c r="R13" s="169" t="s">
        <v>462</v>
      </c>
      <c r="S13" s="170" t="s">
        <v>466</v>
      </c>
      <c r="T13" s="170" t="s">
        <v>467</v>
      </c>
      <c r="U13" s="152" t="s">
        <v>49</v>
      </c>
      <c r="V13" s="171"/>
      <c r="W13" s="152" t="s">
        <v>461</v>
      </c>
      <c r="X13" s="172" t="s">
        <v>42</v>
      </c>
      <c r="Y13" s="172" t="s">
        <v>43</v>
      </c>
      <c r="Z13" s="186" t="s">
        <v>29</v>
      </c>
      <c r="AA13" s="172" t="s">
        <v>45</v>
      </c>
      <c r="AB13" s="187" t="s">
        <v>8</v>
      </c>
      <c r="AC13" s="187" t="s">
        <v>61</v>
      </c>
      <c r="AD13" s="187" t="s">
        <v>62</v>
      </c>
      <c r="AE13" s="187" t="s">
        <v>63</v>
      </c>
      <c r="AF13" s="176" t="s">
        <v>49</v>
      </c>
    </row>
    <row r="14" customHeight="1" spans="2:32">
      <c r="B14" s="142">
        <v>1</v>
      </c>
      <c r="C14" s="143" t="str">
        <f>_xlfn.XLOOKUP($B14,$T:$T,R:R,"")</f>
        <v>北京美洋物业管理有限公司</v>
      </c>
      <c r="D14" s="143"/>
      <c r="E14" s="144" t="str">
        <f>IF(C14="","",_xlfn.XLOOKUP($C14,供应商!$C:$C,供应商!D:D))</f>
        <v>上海浦东发展银行股份有限公司东长安街支行</v>
      </c>
      <c r="F14" s="249" t="str">
        <f>IF(C14="","",_xlfn.XLOOKUP($C14,供应商!$C:$C,供应商!E:E))</f>
        <v>91190154800004433</v>
      </c>
      <c r="G14" s="134">
        <f>IF(C14="","",COUNTIF(R:R,C14))</f>
        <v>2</v>
      </c>
      <c r="H14" s="133">
        <f>IF(C14="","",SUMIFS(Q:Q,R:R,C14))</f>
        <v>55529.65</v>
      </c>
      <c r="I14" s="133"/>
      <c r="K14" s="157">
        <v>1</v>
      </c>
      <c r="L14" s="158" t="str">
        <f>_xlfn.XLOOKUP($K14,应付!$AD:$AD,应付!F:F,"")</f>
        <v>采购成本</v>
      </c>
      <c r="M14" s="158" t="str">
        <f>_xlfn.XLOOKUP($K14,应付!$AD:$AD,应付!G:G,"")</f>
        <v>能耗-电</v>
      </c>
      <c r="N14" s="159" t="str">
        <f>_xlfn.XLOOKUP($K14,应付!$AD:$AD,应付!H:H,"")</f>
        <v>美洋物业-和乔丽晶-EMC-制冷与供暖运营-20190518-P20220610-000579</v>
      </c>
      <c r="O14" s="160"/>
      <c r="P14" s="161" t="str">
        <f>_xlfn.XLOOKUP($K14,应付!$AD:$AD,应付!I:I,"")</f>
        <v>和乔丽晶冬季供暖-电202311-202403</v>
      </c>
      <c r="Q14" s="173">
        <f>_xlfn.XLOOKUP($K14,应付!$AD:$AD,应付!K:K,"")</f>
        <v>54852.15</v>
      </c>
      <c r="R14" s="173" t="str">
        <f>_xlfn.XLOOKUP($K14,应付!$AD:$AD,应付!L:L,"")</f>
        <v>北京美洋物业管理有限公司</v>
      </c>
      <c r="S14" s="174">
        <f>IF(R14="","",COUNTIF($R$14:R14,R14))</f>
        <v>1</v>
      </c>
      <c r="T14" s="174">
        <f>IF(S14=1,COUNTIF($S$14:S14,1),"")</f>
        <v>1</v>
      </c>
      <c r="U14" s="175">
        <f>_xlfn.XLOOKUP($K14,应付!$AD:$AD,应付!O:O,"")</f>
        <v>0</v>
      </c>
      <c r="V14" s="116"/>
      <c r="W14" s="157">
        <v>1</v>
      </c>
      <c r="X14" s="176" t="str">
        <f>_xlfn.XLOOKUP($W14,预算!$Z:$Z,预算!E:E,"")</f>
        <v>采购成本</v>
      </c>
      <c r="Y14" s="176" t="str">
        <f>_xlfn.XLOOKUP($W14,预算!$Z:$Z,预算!F:F,"")</f>
        <v>能耗-燃气</v>
      </c>
      <c r="Z14" s="161" t="str">
        <f>_xlfn.XLOOKUP($W14,预算!$Z:$Z,预算!G:G,"")</f>
        <v>美洋物业-和乔丽晶-EMC-制冷与供暖运营-20190518-P20220610-000579</v>
      </c>
      <c r="AA14" s="161" t="str">
        <f>_xlfn.XLOOKUP($W14,预算!$Z:$Z,预算!I:I,"")</f>
        <v>和乔丽晶采购燃气-202311</v>
      </c>
      <c r="AB14" s="173">
        <f>_xlfn.XLOOKUP($W14,预算!$Z:$Z,预算!L:L,"")</f>
        <v>100000</v>
      </c>
      <c r="AC14" s="173">
        <f>_xlfn.XLOOKUP($W14,预算!$Z:$Z,预算!AB:AB,"")</f>
        <v>0</v>
      </c>
      <c r="AD14" s="173">
        <f>_xlfn.XLOOKUP($W14,预算!$Z:$Z,预算!AC:AC,"")</f>
        <v>0</v>
      </c>
      <c r="AE14" s="173">
        <f>_xlfn.XLOOKUP($W14,预算!$Z:$Z,预算!AD:AD,"")</f>
        <v>100000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采购成本</v>
      </c>
      <c r="M15" s="158" t="str">
        <f>_xlfn.XLOOKUP($K15,应付!$AD:$AD,应付!G:G,"")</f>
        <v>能耗-水</v>
      </c>
      <c r="N15" s="159" t="str">
        <f>_xlfn.XLOOKUP($K15,应付!$AD:$AD,应付!H:H,"")</f>
        <v>美洋物业-和乔丽晶-EMC-制冷与供暖运营-20190518-P20220610-000579</v>
      </c>
      <c r="O15" s="160"/>
      <c r="P15" s="161" t="str">
        <f>_xlfn.XLOOKUP($K15,应付!$AD:$AD,应付!I:I,"")</f>
        <v>和乔丽晶冬季供暖-水202311-202403</v>
      </c>
      <c r="Q15" s="173">
        <f>_xlfn.XLOOKUP($K15,应付!$AD:$AD,应付!K:K,"")</f>
        <v>677.5</v>
      </c>
      <c r="R15" s="173" t="str">
        <f>_xlfn.XLOOKUP($K15,应付!$AD:$AD,应付!L:L,"")</f>
        <v>北京美洋物业管理有限公司</v>
      </c>
      <c r="S15" s="174">
        <f>IF(R15="","",COUNTIF($R$14:R15,R15))</f>
        <v>2</v>
      </c>
      <c r="T15" s="174" t="str">
        <f>IF(S15=1,COUNTIF($S$14:S15,1),"")</f>
        <v/>
      </c>
      <c r="U15" s="175">
        <f>_xlfn.XLOOKUP($K15,应付!$AD:$AD,应付!O:O,"")</f>
        <v>0</v>
      </c>
      <c r="V15" s="177"/>
      <c r="W15" s="157">
        <v>2</v>
      </c>
      <c r="X15" s="176" t="str">
        <f>_xlfn.XLOOKUP($W15,预算!$Z:$Z,预算!E:E,"")</f>
        <v>采购成本</v>
      </c>
      <c r="Y15" s="176" t="str">
        <f>_xlfn.XLOOKUP($W15,预算!$Z:$Z,预算!F:F,"")</f>
        <v>能耗-燃气</v>
      </c>
      <c r="Z15" s="161" t="str">
        <f>_xlfn.XLOOKUP($W15,预算!$Z:$Z,预算!G:G,"")</f>
        <v>美洋物业-和乔丽晶-EMC-制冷与供暖运营-20190518-P20220610-000579</v>
      </c>
      <c r="AA15" s="161" t="str">
        <f>_xlfn.XLOOKUP($W15,预算!$Z:$Z,预算!I:I,"")</f>
        <v>和乔丽晶采购燃气-202312</v>
      </c>
      <c r="AB15" s="173">
        <f>_xlfn.XLOOKUP($W15,预算!$Z:$Z,预算!L:L,"")</f>
        <v>200000</v>
      </c>
      <c r="AC15" s="173">
        <f>_xlfn.XLOOKUP($W15,预算!$Z:$Z,预算!AB:AB,"")</f>
        <v>0</v>
      </c>
      <c r="AD15" s="173">
        <f>_xlfn.XLOOKUP($W15,预算!$Z:$Z,预算!AC:AC,"")</f>
        <v>200000</v>
      </c>
      <c r="AE15" s="173">
        <f>_xlfn.XLOOKUP($W15,预算!$Z:$Z,预算!AD:AD,"")</f>
        <v>0</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采购成本</v>
      </c>
      <c r="Y16" s="176" t="str">
        <f>_xlfn.XLOOKUP($W16,预算!$Z:$Z,预算!F:F,"")</f>
        <v>能耗-燃气</v>
      </c>
      <c r="Z16" s="161" t="str">
        <f>_xlfn.XLOOKUP($W16,预算!$Z:$Z,预算!G:G,"")</f>
        <v>美洋物业-和乔丽晶-EMC-制冷与供暖运营-20190518-P20220610-000579</v>
      </c>
      <c r="AA16" s="161" t="str">
        <f>_xlfn.XLOOKUP($W16,预算!$Z:$Z,预算!I:I,"")</f>
        <v>和乔丽晶采购燃气-202401</v>
      </c>
      <c r="AB16" s="173">
        <f>_xlfn.XLOOKUP($W16,预算!$Z:$Z,预算!L:L,"")</f>
        <v>250000</v>
      </c>
      <c r="AC16" s="173">
        <f>_xlfn.XLOOKUP($W16,预算!$Z:$Z,预算!AB:AB,"")</f>
        <v>0</v>
      </c>
      <c r="AD16" s="173">
        <f>_xlfn.XLOOKUP($W16,预算!$Z:$Z,预算!AC:AC,"")</f>
        <v>100000</v>
      </c>
      <c r="AE16" s="173">
        <f>_xlfn.XLOOKUP($W16,预算!$Z:$Z,预算!AD:AD,"")</f>
        <v>150000</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采购成本</v>
      </c>
      <c r="Y17" s="176" t="str">
        <f>_xlfn.XLOOKUP($W17,预算!$Z:$Z,预算!F:F,"")</f>
        <v>能耗-燃气</v>
      </c>
      <c r="Z17" s="161" t="str">
        <f>_xlfn.XLOOKUP($W17,预算!$Z:$Z,预算!G:G,"")</f>
        <v>美洋物业-和乔丽晶-EMC-制冷与供暖运营-20190518-P20220610-000579</v>
      </c>
      <c r="AA17" s="161" t="str">
        <f>_xlfn.XLOOKUP($W17,预算!$Z:$Z,预算!I:I,"")</f>
        <v>和乔丽晶采购燃气-202402</v>
      </c>
      <c r="AB17" s="173">
        <f>_xlfn.XLOOKUP($W17,预算!$Z:$Z,预算!L:L,"")</f>
        <v>240000</v>
      </c>
      <c r="AC17" s="173">
        <f>_xlfn.XLOOKUP($W17,预算!$Z:$Z,预算!AB:AB,"")</f>
        <v>0</v>
      </c>
      <c r="AD17" s="173">
        <f>_xlfn.XLOOKUP($W17,预算!$Z:$Z,预算!AC:AC,"")</f>
        <v>0</v>
      </c>
      <c r="AE17" s="173">
        <f>_xlfn.XLOOKUP($W17,预算!$Z:$Z,预算!AD:AD,"")</f>
        <v>240000</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采购成本</v>
      </c>
      <c r="Y18" s="176" t="str">
        <f>_xlfn.XLOOKUP($W18,预算!$Z:$Z,预算!F:F,"")</f>
        <v>能耗-燃气</v>
      </c>
      <c r="Z18" s="161" t="str">
        <f>_xlfn.XLOOKUP($W18,预算!$Z:$Z,预算!G:G,"")</f>
        <v>美洋物业-和乔丽晶-EMC-制冷与供暖运营-20190518-P20220610-000579</v>
      </c>
      <c r="AA18" s="161" t="str">
        <f>_xlfn.XLOOKUP($W18,预算!$Z:$Z,预算!I:I,"")</f>
        <v>和乔丽晶采购燃气-202403</v>
      </c>
      <c r="AB18" s="173">
        <f>_xlfn.XLOOKUP($W18,预算!$Z:$Z,预算!L:L,"")</f>
        <v>79000</v>
      </c>
      <c r="AC18" s="173">
        <f>_xlfn.XLOOKUP($W18,预算!$Z:$Z,预算!AB:AB,"")</f>
        <v>0</v>
      </c>
      <c r="AD18" s="173">
        <f>_xlfn.XLOOKUP($W18,预算!$Z:$Z,预算!AC:AC,"")</f>
        <v>0</v>
      </c>
      <c r="AE18" s="173">
        <f>_xlfn.XLOOKUP($W18,预算!$Z:$Z,预算!AD:AD,"")</f>
        <v>79000</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采购成本</v>
      </c>
      <c r="Y19" s="176" t="str">
        <f>_xlfn.XLOOKUP($W19,预算!$Z:$Z,预算!F:F,"")</f>
        <v>能耗-水</v>
      </c>
      <c r="Z19" s="161" t="str">
        <f>_xlfn.XLOOKUP($W19,预算!$Z:$Z,预算!G:G,"")</f>
        <v>美洋物业-和乔丽晶-EMC-制冷与供暖运营-20190518-P20220610-000579</v>
      </c>
      <c r="AA19" s="161" t="str">
        <f>_xlfn.XLOOKUP($W19,预算!$Z:$Z,预算!I:I,"")</f>
        <v>和乔丽晶冬季供暖-水202311-202403</v>
      </c>
      <c r="AB19" s="173">
        <f>_xlfn.XLOOKUP($W19,预算!$Z:$Z,预算!L:L,"")</f>
        <v>1300</v>
      </c>
      <c r="AC19" s="173">
        <f>_xlfn.XLOOKUP($W19,预算!$Z:$Z,预算!AB:AB,"")</f>
        <v>677.5</v>
      </c>
      <c r="AD19" s="173">
        <f>_xlfn.XLOOKUP($W19,预算!$Z:$Z,预算!AC:AC,"")</f>
        <v>0</v>
      </c>
      <c r="AE19" s="173">
        <f>_xlfn.XLOOKUP($W19,预算!$Z:$Z,预算!AD:AD,"")</f>
        <v>622.5</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采购成本</v>
      </c>
      <c r="Y20" s="176" t="str">
        <f>_xlfn.XLOOKUP($W20,预算!$Z:$Z,预算!F:F,"")</f>
        <v>能耗-电</v>
      </c>
      <c r="Z20" s="161" t="str">
        <f>_xlfn.XLOOKUP($W20,预算!$Z:$Z,预算!G:G,"")</f>
        <v>美洋物业-和乔丽晶-EMC-制冷与供暖运营-20190518-P20220610-000579</v>
      </c>
      <c r="AA20" s="161" t="str">
        <f>_xlfn.XLOOKUP($W20,预算!$Z:$Z,预算!I:I,"")</f>
        <v>和乔丽晶冬季供暖-电202311-202403</v>
      </c>
      <c r="AB20" s="173">
        <f>_xlfn.XLOOKUP($W20,预算!$Z:$Z,预算!L:L,"")</f>
        <v>73500</v>
      </c>
      <c r="AC20" s="173">
        <f>_xlfn.XLOOKUP($W20,预算!$Z:$Z,预算!AB:AB,"")</f>
        <v>54852.15</v>
      </c>
      <c r="AD20" s="173">
        <f>_xlfn.XLOOKUP($W20,预算!$Z:$Z,预算!AC:AC,"")</f>
        <v>0</v>
      </c>
      <c r="AE20" s="173">
        <f>_xlfn.XLOOKUP($W20,预算!$Z:$Z,预算!AD:AD,"")</f>
        <v>18647.85</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zoomScale="90" zoomScaleNormal="90" workbookViewId="0">
      <selection activeCell="K15" sqref="K15:K16"/>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468</v>
      </c>
      <c r="M1" s="60" t="s">
        <v>18</v>
      </c>
      <c r="N1" s="60" t="s">
        <v>48</v>
      </c>
      <c r="O1" s="60" t="s">
        <v>49</v>
      </c>
      <c r="P1" s="70" t="s">
        <v>469</v>
      </c>
      <c r="Q1" s="70" t="s">
        <v>470</v>
      </c>
      <c r="R1" s="84" t="s">
        <v>471</v>
      </c>
      <c r="S1" s="84" t="s">
        <v>472</v>
      </c>
      <c r="T1" s="70" t="s">
        <v>29</v>
      </c>
      <c r="U1" s="70" t="s">
        <v>2</v>
      </c>
      <c r="V1" s="70" t="s">
        <v>52</v>
      </c>
      <c r="W1" s="70" t="s">
        <v>53</v>
      </c>
      <c r="X1" s="70" t="s">
        <v>50</v>
      </c>
      <c r="Y1" s="86" t="s">
        <v>54</v>
      </c>
      <c r="Z1" s="87" t="s">
        <v>55</v>
      </c>
      <c r="AA1" s="87" t="s">
        <v>56</v>
      </c>
      <c r="AB1" s="87" t="s">
        <v>57</v>
      </c>
      <c r="AC1" s="53" t="s">
        <v>473</v>
      </c>
      <c r="AD1" s="53" t="s">
        <v>474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475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476</v>
      </c>
      <c r="N2" s="64"/>
      <c r="O2" s="75"/>
      <c r="P2" s="76" t="str">
        <f t="shared" ref="P2:P65" si="0">IF(H2="","",_xlfn.TEXTJOIN("-",1,Q2,H2,I2,TEXT(J2,"yyyymmdd"),M2))</f>
        <v>应付00001-沁园公寓-EMC-制冷与供暖运营-20210315-P20220610-000186-沁园公寓采购燃气-202307-20230701-除表</v>
      </c>
      <c r="Q2" s="76" t="s">
        <v>477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478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476</v>
      </c>
      <c r="N3" s="64"/>
      <c r="O3" s="75"/>
      <c r="P3" s="76" t="str">
        <f t="shared" si="0"/>
        <v>应付00002-兴安嘉业物业-EMC-制冷与供暖运营-20231105-P20231105-001167-兴安嘉业采购燃气-202305-20230601-除表</v>
      </c>
      <c r="Q3" s="76" t="s">
        <v>479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480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476</v>
      </c>
      <c r="N4" s="64"/>
      <c r="O4" s="75"/>
      <c r="P4" s="76" t="str">
        <f t="shared" si="0"/>
        <v>应付00003-兴安嘉业物业-EMC-制冷与供暖运营-20231105-P20231105-001167-兴安嘉业采购燃气-202306-20230601-除表</v>
      </c>
      <c r="Q4" s="76" t="s">
        <v>481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475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476</v>
      </c>
      <c r="N5" s="64"/>
      <c r="O5" s="75"/>
      <c r="P5" s="76" t="str">
        <f t="shared" si="0"/>
        <v>应付00004-沁园公寓-EMC-制冷与供暖运营-20210315-P20220610-000186-沁园公寓采购燃气-202307-20230711-除表</v>
      </c>
      <c r="Q5" s="76" t="s">
        <v>482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483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476</v>
      </c>
      <c r="N6" s="64"/>
      <c r="O6" s="75"/>
      <c r="P6" s="76" t="str">
        <f t="shared" si="0"/>
        <v>应付00005-沁园公寓-EMC-制冷与供暖运营-20210315-P20220610-000186-沁园公寓采购燃气-202308-20230801-除表</v>
      </c>
      <c r="Q6" s="76" t="s">
        <v>484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483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485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486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487</v>
      </c>
      <c r="P8" s="76" t="str">
        <f t="shared" si="0"/>
        <v>应付00007-沁园公寓-EMC-制冷与供暖运营-20210315-P20220610-000186-沁园公寓夏季供冷-电202304-202310-20230922</v>
      </c>
      <c r="Q8" s="76" t="s">
        <v>488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489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490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491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487</v>
      </c>
      <c r="P10" s="76" t="str">
        <f t="shared" si="0"/>
        <v>应付00009-沁园公寓-EMC-制冷与供暖运营-20210315-P20220610-000186-沁园公寓冬季供暖-电202311-202403-20231108</v>
      </c>
      <c r="Q10" s="76" t="s">
        <v>492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493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494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495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496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customHeight="1" spans="1:51">
      <c r="A13" s="38"/>
      <c r="B13" s="66" t="s">
        <v>495</v>
      </c>
      <c r="C13" s="65" t="str">
        <f>IF($B13="","",_xlfn.XLOOKUP($X13,预算!$P:$P,预算!B:B))</f>
        <v>程亚东</v>
      </c>
      <c r="D13" s="65" t="str">
        <f>IF($B13="","",_xlfn.XLOOKUP($X13,预算!$P:$P,预算!C:C))</f>
        <v>冷暖</v>
      </c>
      <c r="E13" s="65" t="str">
        <f>IF($B13="","",_xlfn.XLOOKUP($X13,预算!$P:$P,预算!D:D))</f>
        <v>运行部</v>
      </c>
      <c r="F13" s="65" t="str">
        <f>IF($B13="","",_xlfn.XLOOKUP($X13,预算!$P:$P,预算!E:E))</f>
        <v>采购成本</v>
      </c>
      <c r="G13" s="65" t="str">
        <f>IF($B13="","",_xlfn.XLOOKUP($X13,预算!$P:$P,预算!F:F))</f>
        <v>能耗-燃气</v>
      </c>
      <c r="H13" s="65" t="str">
        <f>IF($B13="","",_xlfn.XLOOKUP($X13,预算!$P:$P,预算!G:G))</f>
        <v>美洋物业-和乔丽晶-EMC-制冷与供暖运营-20190518-P20220610-000579</v>
      </c>
      <c r="I13" s="65" t="str">
        <f>IF($B13="","",_xlfn.XLOOKUP($X13,预算!$P:$P,预算!I:I))</f>
        <v>和乔丽晶采购燃气-202312</v>
      </c>
      <c r="J13" s="71">
        <v>45278</v>
      </c>
      <c r="K13" s="72">
        <v>100000</v>
      </c>
      <c r="L13" s="74" t="s">
        <v>69</v>
      </c>
      <c r="M13" s="74"/>
      <c r="N13" s="64"/>
      <c r="O13" s="75"/>
      <c r="P13" s="76" t="str">
        <f t="shared" si="0"/>
        <v>应付00012-美洋物业-和乔丽晶-EMC-制冷与供暖运营-20190518-P20220610-000579-和乔丽晶采购燃气-202312-20231218</v>
      </c>
      <c r="Q13" s="76" t="s">
        <v>497</v>
      </c>
      <c r="R13" s="85">
        <f t="shared" si="2"/>
        <v>100000</v>
      </c>
      <c r="S13" s="85">
        <f t="shared" si="1"/>
        <v>0</v>
      </c>
      <c r="T13" s="76" t="str">
        <f t="shared" si="3"/>
        <v>P20220610-000579</v>
      </c>
      <c r="U13" s="76" t="str">
        <f t="shared" si="4"/>
        <v>冷暖-运行部-P20220610-000579-程亚东</v>
      </c>
      <c r="V13" s="76">
        <f t="shared" si="5"/>
        <v>2023</v>
      </c>
      <c r="W13" s="76">
        <f t="shared" si="6"/>
        <v>12</v>
      </c>
      <c r="X13" s="76" t="str">
        <f t="shared" si="7"/>
        <v>预算00014</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t="s">
        <v>498</v>
      </c>
      <c r="C14" s="65" t="str">
        <f>IF($B14="","",_xlfn.XLOOKUP($X14,预算!$P:$P,预算!B:B))</f>
        <v>程亚东</v>
      </c>
      <c r="D14" s="65" t="str">
        <f>IF($B14="","",_xlfn.XLOOKUP($X14,预算!$P:$P,预算!C:C))</f>
        <v>冷暖</v>
      </c>
      <c r="E14" s="65" t="str">
        <f>IF($B14="","",_xlfn.XLOOKUP($X14,预算!$P:$P,预算!D:D))</f>
        <v>运行部</v>
      </c>
      <c r="F14" s="65" t="str">
        <f>IF($B14="","",_xlfn.XLOOKUP($X14,预算!$P:$P,预算!E:E))</f>
        <v>采购成本</v>
      </c>
      <c r="G14" s="65" t="str">
        <f>IF($B14="","",_xlfn.XLOOKUP($X14,预算!$P:$P,预算!F:F))</f>
        <v>能耗-燃气</v>
      </c>
      <c r="H14" s="65" t="str">
        <f>IF($B14="","",_xlfn.XLOOKUP($X14,预算!$P:$P,预算!G:G))</f>
        <v>美洋物业-和乔丽晶-EMC-制冷与供暖运营-20190518-P20220610-000579</v>
      </c>
      <c r="I14" s="65" t="str">
        <f>IF($B14="","",_xlfn.XLOOKUP($X14,预算!$P:$P,预算!I:I))</f>
        <v>和乔丽晶采购燃气-202401</v>
      </c>
      <c r="J14" s="71">
        <v>45278</v>
      </c>
      <c r="K14" s="72">
        <v>100000</v>
      </c>
      <c r="L14" s="74" t="s">
        <v>69</v>
      </c>
      <c r="M14" s="74"/>
      <c r="N14" s="64"/>
      <c r="O14" s="75"/>
      <c r="P14" s="76" t="str">
        <f t="shared" si="0"/>
        <v>应付00013-美洋物业-和乔丽晶-EMC-制冷与供暖运营-20190518-P20220610-000579-和乔丽晶采购燃气-202401-20231218</v>
      </c>
      <c r="Q14" s="76" t="s">
        <v>499</v>
      </c>
      <c r="R14" s="85">
        <f t="shared" si="2"/>
        <v>100000</v>
      </c>
      <c r="S14" s="85">
        <f t="shared" si="1"/>
        <v>0</v>
      </c>
      <c r="T14" s="76" t="str">
        <f t="shared" si="3"/>
        <v>P20220610-000579</v>
      </c>
      <c r="U14" s="76" t="str">
        <f t="shared" si="4"/>
        <v>冷暖-运行部-P20220610-000579-程亚东</v>
      </c>
      <c r="V14" s="76">
        <f t="shared" si="5"/>
        <v>2023</v>
      </c>
      <c r="W14" s="76">
        <f t="shared" si="6"/>
        <v>12</v>
      </c>
      <c r="X14" s="76" t="str">
        <f t="shared" si="7"/>
        <v>预算00015</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t="s">
        <v>500</v>
      </c>
      <c r="C15" s="65" t="str">
        <f>IF($B15="","",_xlfn.XLOOKUP($X15,预算!$P:$P,预算!B:B))</f>
        <v>程亚东</v>
      </c>
      <c r="D15" s="65" t="str">
        <f>IF($B15="","",_xlfn.XLOOKUP($X15,预算!$P:$P,预算!C:C))</f>
        <v>冷暖</v>
      </c>
      <c r="E15" s="65" t="str">
        <f>IF($B15="","",_xlfn.XLOOKUP($X15,预算!$P:$P,预算!D:D))</f>
        <v>运行部</v>
      </c>
      <c r="F15" s="65" t="str">
        <f>IF($B15="","",_xlfn.XLOOKUP($X15,预算!$P:$P,预算!E:E))</f>
        <v>采购成本</v>
      </c>
      <c r="G15" s="65" t="str">
        <f>IF($B15="","",_xlfn.XLOOKUP($X15,预算!$P:$P,预算!F:F))</f>
        <v>能耗-电</v>
      </c>
      <c r="H15" s="65" t="str">
        <f>IF($B15="","",_xlfn.XLOOKUP($X15,预算!$P:$P,预算!G:G))</f>
        <v>美洋物业-和乔丽晶-EMC-制冷与供暖运营-20190518-P20220610-000579</v>
      </c>
      <c r="I15" s="65" t="str">
        <f>IF($B15="","",_xlfn.XLOOKUP($X15,预算!$P:$P,预算!I:I))</f>
        <v>和乔丽晶冬季供暖-电202311-202403</v>
      </c>
      <c r="J15" s="71">
        <v>45280</v>
      </c>
      <c r="K15" s="72">
        <v>54852.15</v>
      </c>
      <c r="L15" s="74" t="s">
        <v>109</v>
      </c>
      <c r="M15" s="74"/>
      <c r="N15" s="64"/>
      <c r="O15" s="75"/>
      <c r="P15" s="76" t="str">
        <f t="shared" si="0"/>
        <v>应付00014-美洋物业-和乔丽晶-EMC-制冷与供暖运营-20190518-P20220610-000579-和乔丽晶冬季供暖-电202311-202403-20231220</v>
      </c>
      <c r="Q15" s="76" t="s">
        <v>501</v>
      </c>
      <c r="R15" s="85">
        <f t="shared" si="2"/>
        <v>54852.15</v>
      </c>
      <c r="S15" s="85">
        <f t="shared" si="1"/>
        <v>0</v>
      </c>
      <c r="T15" s="76" t="str">
        <f t="shared" si="3"/>
        <v>P20220610-000579</v>
      </c>
      <c r="U15" s="76" t="str">
        <f t="shared" si="4"/>
        <v>冷暖-运行部-P20220610-000579-程亚东</v>
      </c>
      <c r="V15" s="76">
        <f t="shared" si="5"/>
        <v>2023</v>
      </c>
      <c r="W15" s="76">
        <f t="shared" si="6"/>
        <v>12</v>
      </c>
      <c r="X15" s="76" t="str">
        <f t="shared" si="7"/>
        <v>预算00021</v>
      </c>
      <c r="Y15" s="89"/>
      <c r="Z15" s="63"/>
      <c r="AA15" s="63"/>
      <c r="AB15" s="63"/>
      <c r="AC15" s="53" t="str">
        <f>IF(本期支付结算!$E$9="","",IF(AND(J15=本期支付结算!$E$9,C15=本期支付结算!$E$7),"在期",""))</f>
        <v>在期</v>
      </c>
      <c r="AD15" s="53">
        <f>IF($AC15="","",COUNTIF($AC$2:$AC15,AC15))</f>
        <v>1</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t="s">
        <v>502</v>
      </c>
      <c r="C16" s="65" t="str">
        <f>IF($B16="","",_xlfn.XLOOKUP($X16,预算!$P:$P,预算!B:B))</f>
        <v>程亚东</v>
      </c>
      <c r="D16" s="65" t="str">
        <f>IF($B16="","",_xlfn.XLOOKUP($X16,预算!$P:$P,预算!C:C))</f>
        <v>冷暖</v>
      </c>
      <c r="E16" s="65" t="str">
        <f>IF($B16="","",_xlfn.XLOOKUP($X16,预算!$P:$P,预算!D:D))</f>
        <v>运行部</v>
      </c>
      <c r="F16" s="65" t="str">
        <f>IF($B16="","",_xlfn.XLOOKUP($X16,预算!$P:$P,预算!E:E))</f>
        <v>采购成本</v>
      </c>
      <c r="G16" s="65" t="str">
        <f>IF($B16="","",_xlfn.XLOOKUP($X16,预算!$P:$P,预算!F:F))</f>
        <v>能耗-水</v>
      </c>
      <c r="H16" s="65" t="str">
        <f>IF($B16="","",_xlfn.XLOOKUP($X16,预算!$P:$P,预算!G:G))</f>
        <v>美洋物业-和乔丽晶-EMC-制冷与供暖运营-20190518-P20220610-000579</v>
      </c>
      <c r="I16" s="65" t="str">
        <f>IF($B16="","",_xlfn.XLOOKUP($X16,预算!$P:$P,预算!I:I))</f>
        <v>和乔丽晶冬季供暖-水202311-202403</v>
      </c>
      <c r="J16" s="71">
        <v>45280</v>
      </c>
      <c r="K16" s="72">
        <v>677.5</v>
      </c>
      <c r="L16" s="74" t="s">
        <v>109</v>
      </c>
      <c r="M16" s="74"/>
      <c r="N16" s="64"/>
      <c r="O16" s="75"/>
      <c r="P16" s="76" t="str">
        <f t="shared" si="0"/>
        <v>应付00015-美洋物业-和乔丽晶-EMC-制冷与供暖运营-20190518-P20220610-000579-和乔丽晶冬季供暖-水202311-202403-20231220</v>
      </c>
      <c r="Q16" s="76" t="s">
        <v>503</v>
      </c>
      <c r="R16" s="85">
        <f t="shared" si="2"/>
        <v>677.5</v>
      </c>
      <c r="S16" s="85">
        <f t="shared" si="1"/>
        <v>0</v>
      </c>
      <c r="T16" s="76" t="str">
        <f t="shared" si="3"/>
        <v>P20220610-000579</v>
      </c>
      <c r="U16" s="76" t="str">
        <f t="shared" si="4"/>
        <v>冷暖-运行部-P20220610-000579-程亚东</v>
      </c>
      <c r="V16" s="76">
        <f t="shared" si="5"/>
        <v>2023</v>
      </c>
      <c r="W16" s="76">
        <f t="shared" si="6"/>
        <v>12</v>
      </c>
      <c r="X16" s="76" t="str">
        <f t="shared" si="7"/>
        <v>预算00019</v>
      </c>
      <c r="Y16" s="89"/>
      <c r="Z16" s="63"/>
      <c r="AA16" s="63"/>
      <c r="AB16" s="63"/>
      <c r="AC16" s="53" t="str">
        <f>IF(本期支付结算!$E$9="","",IF(AND(J16=本期支付结算!$E$9,C16=本期支付结算!$E$7),"在期",""))</f>
        <v>在期</v>
      </c>
      <c r="AD16" s="53">
        <f>IF($AC16="","",COUNTIF($AC$2:$AC16,AC16))</f>
        <v>2</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c r="C17" s="65" t="str">
        <f>IF($B17="","",_xlfn.XLOOKUP($X17,预算!$P:$P,预算!B:B))</f>
        <v/>
      </c>
      <c r="D17" s="65" t="str">
        <f>IF($B17="","",_xlfn.XLOOKUP($X17,预算!$P:$P,预算!C:C))</f>
        <v/>
      </c>
      <c r="E17" s="65" t="str">
        <f>IF($B17="","",_xlfn.XLOOKUP($X17,预算!$P:$P,预算!D:D))</f>
        <v/>
      </c>
      <c r="F17" s="65" t="str">
        <f>IF($B17="","",_xlfn.XLOOKUP($X17,预算!$P:$P,预算!E:E))</f>
        <v/>
      </c>
      <c r="G17" s="65" t="str">
        <f>IF($B17="","",_xlfn.XLOOKUP($X17,预算!$P:$P,预算!F:F))</f>
        <v/>
      </c>
      <c r="H17" s="65" t="str">
        <f>IF($B17="","",_xlfn.XLOOKUP($X17,预算!$P:$P,预算!G:G))</f>
        <v/>
      </c>
      <c r="I17" s="65" t="str">
        <f>IF($B17="","",_xlfn.XLOOKUP($X17,预算!$P:$P,预算!I:I))</f>
        <v/>
      </c>
      <c r="J17" s="71"/>
      <c r="K17" s="72"/>
      <c r="L17" s="74"/>
      <c r="M17" s="74"/>
      <c r="N17" s="64"/>
      <c r="O17" s="75"/>
      <c r="P17" s="76" t="str">
        <f t="shared" si="0"/>
        <v/>
      </c>
      <c r="Q17" s="76" t="s">
        <v>504</v>
      </c>
      <c r="R17" s="85" t="str">
        <f t="shared" si="2"/>
        <v/>
      </c>
      <c r="S17" s="85" t="str">
        <f t="shared" si="1"/>
        <v/>
      </c>
      <c r="T17" s="76" t="str">
        <f t="shared" si="3"/>
        <v/>
      </c>
      <c r="U17" s="76" t="str">
        <f t="shared" si="4"/>
        <v/>
      </c>
      <c r="V17" s="76" t="str">
        <f t="shared" si="5"/>
        <v/>
      </c>
      <c r="W17" s="76" t="str">
        <f t="shared" si="6"/>
        <v/>
      </c>
      <c r="X17" s="76" t="str">
        <f t="shared" si="7"/>
        <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c r="C18" s="65" t="str">
        <f>IF($B18="","",_xlfn.XLOOKUP($X18,预算!$P:$P,预算!B:B))</f>
        <v/>
      </c>
      <c r="D18" s="65" t="str">
        <f>IF($B18="","",_xlfn.XLOOKUP($X18,预算!$P:$P,预算!C:C))</f>
        <v/>
      </c>
      <c r="E18" s="65" t="str">
        <f>IF($B18="","",_xlfn.XLOOKUP($X18,预算!$P:$P,预算!D:D))</f>
        <v/>
      </c>
      <c r="F18" s="65" t="str">
        <f>IF($B18="","",_xlfn.XLOOKUP($X18,预算!$P:$P,预算!E:E))</f>
        <v/>
      </c>
      <c r="G18" s="65" t="str">
        <f>IF($B18="","",_xlfn.XLOOKUP($X18,预算!$P:$P,预算!F:F))</f>
        <v/>
      </c>
      <c r="H18" s="65" t="str">
        <f>IF($B18="","",_xlfn.XLOOKUP($X18,预算!$P:$P,预算!G:G))</f>
        <v/>
      </c>
      <c r="I18" s="65" t="str">
        <f>IF($B18="","",_xlfn.XLOOKUP($X18,预算!$P:$P,预算!I:I))</f>
        <v/>
      </c>
      <c r="J18" s="71"/>
      <c r="K18" s="72"/>
      <c r="L18" s="74"/>
      <c r="M18" s="74"/>
      <c r="N18" s="64"/>
      <c r="O18" s="75"/>
      <c r="P18" s="76" t="str">
        <f t="shared" si="0"/>
        <v/>
      </c>
      <c r="Q18" s="76" t="s">
        <v>505</v>
      </c>
      <c r="R18" s="85" t="str">
        <f t="shared" si="2"/>
        <v/>
      </c>
      <c r="S18" s="85" t="str">
        <f t="shared" si="1"/>
        <v/>
      </c>
      <c r="T18" s="76" t="str">
        <f t="shared" si="3"/>
        <v/>
      </c>
      <c r="U18" s="76" t="str">
        <f t="shared" si="4"/>
        <v/>
      </c>
      <c r="V18" s="76" t="str">
        <f t="shared" si="5"/>
        <v/>
      </c>
      <c r="W18" s="76" t="str">
        <f t="shared" si="6"/>
        <v/>
      </c>
      <c r="X18" s="76" t="str">
        <f t="shared" si="7"/>
        <v/>
      </c>
      <c r="Y18" s="89"/>
      <c r="Z18" s="63"/>
      <c r="AA18" s="63"/>
      <c r="AB18" s="63"/>
      <c r="AC18" s="53" t="str">
        <f>IF(本期支付结算!$E$9="","",IF(AND(J18=本期支付结算!$E$9,C18=本期支付结算!$E$7),"在期",""))</f>
        <v/>
      </c>
      <c r="AD18" s="53" t="str">
        <f>IF($AC18="","",COUNTIF($AC$2:$AC18,AC18))</f>
        <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c r="C19" s="65" t="str">
        <f>IF($B19="","",_xlfn.XLOOKUP($X19,预算!$P:$P,预算!B:B))</f>
        <v/>
      </c>
      <c r="D19" s="65" t="str">
        <f>IF($B19="","",_xlfn.XLOOKUP($X19,预算!$P:$P,预算!C:C))</f>
        <v/>
      </c>
      <c r="E19" s="65" t="str">
        <f>IF($B19="","",_xlfn.XLOOKUP($X19,预算!$P:$P,预算!D:D))</f>
        <v/>
      </c>
      <c r="F19" s="65" t="str">
        <f>IF($B19="","",_xlfn.XLOOKUP($X19,预算!$P:$P,预算!E:E))</f>
        <v/>
      </c>
      <c r="G19" s="65" t="str">
        <f>IF($B19="","",_xlfn.XLOOKUP($X19,预算!$P:$P,预算!F:F))</f>
        <v/>
      </c>
      <c r="H19" s="65" t="str">
        <f>IF($B19="","",_xlfn.XLOOKUP($X19,预算!$P:$P,预算!G:G))</f>
        <v/>
      </c>
      <c r="I19" s="65" t="str">
        <f>IF($B19="","",_xlfn.XLOOKUP($X19,预算!$P:$P,预算!I:I))</f>
        <v/>
      </c>
      <c r="J19" s="71"/>
      <c r="K19" s="72"/>
      <c r="L19" s="74"/>
      <c r="M19" s="74"/>
      <c r="N19" s="64"/>
      <c r="O19" s="75"/>
      <c r="P19" s="76" t="str">
        <f t="shared" si="0"/>
        <v/>
      </c>
      <c r="Q19" s="76" t="s">
        <v>506</v>
      </c>
      <c r="R19" s="85" t="str">
        <f t="shared" si="2"/>
        <v/>
      </c>
      <c r="S19" s="85" t="str">
        <f t="shared" si="1"/>
        <v/>
      </c>
      <c r="T19" s="76" t="str">
        <f t="shared" si="3"/>
        <v/>
      </c>
      <c r="U19" s="76" t="str">
        <f t="shared" si="4"/>
        <v/>
      </c>
      <c r="V19" s="76" t="str">
        <f t="shared" si="5"/>
        <v/>
      </c>
      <c r="W19" s="76" t="str">
        <f t="shared" si="6"/>
        <v/>
      </c>
      <c r="X19" s="76" t="str">
        <f t="shared" si="7"/>
        <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c r="C20" s="65" t="str">
        <f>IF($B20="","",_xlfn.XLOOKUP($X20,预算!$P:$P,预算!B:B))</f>
        <v/>
      </c>
      <c r="D20" s="65" t="str">
        <f>IF($B20="","",_xlfn.XLOOKUP($X20,预算!$P:$P,预算!C:C))</f>
        <v/>
      </c>
      <c r="E20" s="65" t="str">
        <f>IF($B20="","",_xlfn.XLOOKUP($X20,预算!$P:$P,预算!D:D))</f>
        <v/>
      </c>
      <c r="F20" s="65" t="str">
        <f>IF($B20="","",_xlfn.XLOOKUP($X20,预算!$P:$P,预算!E:E))</f>
        <v/>
      </c>
      <c r="G20" s="65" t="str">
        <f>IF($B20="","",_xlfn.XLOOKUP($X20,预算!$P:$P,预算!F:F))</f>
        <v/>
      </c>
      <c r="H20" s="65" t="str">
        <f>IF($B20="","",_xlfn.XLOOKUP($X20,预算!$P:$P,预算!G:G))</f>
        <v/>
      </c>
      <c r="I20" s="65" t="str">
        <f>IF($B20="","",_xlfn.XLOOKUP($X20,预算!$P:$P,预算!I:I))</f>
        <v/>
      </c>
      <c r="J20" s="71"/>
      <c r="K20" s="72"/>
      <c r="L20" s="74"/>
      <c r="M20" s="74"/>
      <c r="N20" s="64"/>
      <c r="O20" s="75"/>
      <c r="P20" s="76" t="str">
        <f t="shared" si="0"/>
        <v/>
      </c>
      <c r="Q20" s="76" t="s">
        <v>507</v>
      </c>
      <c r="R20" s="85" t="str">
        <f t="shared" si="2"/>
        <v/>
      </c>
      <c r="S20" s="85" t="str">
        <f t="shared" si="1"/>
        <v/>
      </c>
      <c r="T20" s="76" t="str">
        <f t="shared" si="3"/>
        <v/>
      </c>
      <c r="U20" s="76" t="str">
        <f t="shared" si="4"/>
        <v/>
      </c>
      <c r="V20" s="76" t="str">
        <f t="shared" si="5"/>
        <v/>
      </c>
      <c r="W20" s="76" t="str">
        <f t="shared" si="6"/>
        <v/>
      </c>
      <c r="X20" s="76" t="str">
        <f t="shared" si="7"/>
        <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customHeight="1" spans="1:51">
      <c r="A21" s="38"/>
      <c r="B21" s="66"/>
      <c r="C21" s="65" t="str">
        <f>IF($B21="","",_xlfn.XLOOKUP($X21,预算!$P:$P,预算!B:B))</f>
        <v/>
      </c>
      <c r="D21" s="65" t="str">
        <f>IF($B21="","",_xlfn.XLOOKUP($X21,预算!$P:$P,预算!C:C))</f>
        <v/>
      </c>
      <c r="E21" s="65" t="str">
        <f>IF($B21="","",_xlfn.XLOOKUP($X21,预算!$P:$P,预算!D:D))</f>
        <v/>
      </c>
      <c r="F21" s="65" t="str">
        <f>IF($B21="","",_xlfn.XLOOKUP($X21,预算!$P:$P,预算!E:E))</f>
        <v/>
      </c>
      <c r="G21" s="65" t="str">
        <f>IF($B21="","",_xlfn.XLOOKUP($X21,预算!$P:$P,预算!F:F))</f>
        <v/>
      </c>
      <c r="H21" s="65" t="str">
        <f>IF($B21="","",_xlfn.XLOOKUP($X21,预算!$P:$P,预算!G:G))</f>
        <v/>
      </c>
      <c r="I21" s="65" t="str">
        <f>IF($B21="","",_xlfn.XLOOKUP($X21,预算!$P:$P,预算!I:I))</f>
        <v/>
      </c>
      <c r="J21" s="71"/>
      <c r="K21" s="72"/>
      <c r="L21" s="74"/>
      <c r="M21" s="74"/>
      <c r="N21" s="64"/>
      <c r="O21" s="75"/>
      <c r="P21" s="76" t="str">
        <f t="shared" si="0"/>
        <v/>
      </c>
      <c r="Q21" s="76" t="s">
        <v>508</v>
      </c>
      <c r="R21" s="85" t="str">
        <f t="shared" si="2"/>
        <v/>
      </c>
      <c r="S21" s="85" t="str">
        <f t="shared" si="1"/>
        <v/>
      </c>
      <c r="T21" s="76" t="str">
        <f t="shared" si="3"/>
        <v/>
      </c>
      <c r="U21" s="76" t="str">
        <f t="shared" si="4"/>
        <v/>
      </c>
      <c r="V21" s="76" t="str">
        <f t="shared" si="5"/>
        <v/>
      </c>
      <c r="W21" s="76" t="str">
        <f t="shared" si="6"/>
        <v/>
      </c>
      <c r="X21" s="76" t="str">
        <f t="shared" si="7"/>
        <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c r="C22" s="65" t="str">
        <f>IF($B22="","",_xlfn.XLOOKUP($X22,预算!$P:$P,预算!B:B))</f>
        <v/>
      </c>
      <c r="D22" s="65" t="str">
        <f>IF($B22="","",_xlfn.XLOOKUP($X22,预算!$P:$P,预算!C:C))</f>
        <v/>
      </c>
      <c r="E22" s="65" t="str">
        <f>IF($B22="","",_xlfn.XLOOKUP($X22,预算!$P:$P,预算!D:D))</f>
        <v/>
      </c>
      <c r="F22" s="65" t="str">
        <f>IF($B22="","",_xlfn.XLOOKUP($X22,预算!$P:$P,预算!E:E))</f>
        <v/>
      </c>
      <c r="G22" s="65" t="str">
        <f>IF($B22="","",_xlfn.XLOOKUP($X22,预算!$P:$P,预算!F:F))</f>
        <v/>
      </c>
      <c r="H22" s="65" t="str">
        <f>IF($B22="","",_xlfn.XLOOKUP($X22,预算!$P:$P,预算!G:G))</f>
        <v/>
      </c>
      <c r="I22" s="65" t="str">
        <f>IF($B22="","",_xlfn.XLOOKUP($X22,预算!$P:$P,预算!I:I))</f>
        <v/>
      </c>
      <c r="J22" s="71"/>
      <c r="K22" s="72"/>
      <c r="L22" s="74"/>
      <c r="M22" s="74"/>
      <c r="N22" s="64"/>
      <c r="O22" s="75"/>
      <c r="P22" s="76" t="str">
        <f t="shared" si="0"/>
        <v/>
      </c>
      <c r="Q22" s="76" t="s">
        <v>509</v>
      </c>
      <c r="R22" s="85" t="str">
        <f t="shared" si="2"/>
        <v/>
      </c>
      <c r="S22" s="85" t="str">
        <f t="shared" si="1"/>
        <v/>
      </c>
      <c r="T22" s="76" t="str">
        <f t="shared" si="3"/>
        <v/>
      </c>
      <c r="U22" s="76" t="str">
        <f t="shared" si="4"/>
        <v/>
      </c>
      <c r="V22" s="76" t="str">
        <f t="shared" si="5"/>
        <v/>
      </c>
      <c r="W22" s="76" t="str">
        <f t="shared" si="6"/>
        <v/>
      </c>
      <c r="X22" s="76" t="str">
        <f t="shared" si="7"/>
        <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c r="C23" s="65" t="str">
        <f>IF($B23="","",_xlfn.XLOOKUP($X23,预算!$P:$P,预算!B:B))</f>
        <v/>
      </c>
      <c r="D23" s="65" t="str">
        <f>IF($B23="","",_xlfn.XLOOKUP($X23,预算!$P:$P,预算!C:C))</f>
        <v/>
      </c>
      <c r="E23" s="65" t="str">
        <f>IF($B23="","",_xlfn.XLOOKUP($X23,预算!$P:$P,预算!D:D))</f>
        <v/>
      </c>
      <c r="F23" s="65" t="str">
        <f>IF($B23="","",_xlfn.XLOOKUP($X23,预算!$P:$P,预算!E:E))</f>
        <v/>
      </c>
      <c r="G23" s="65" t="str">
        <f>IF($B23="","",_xlfn.XLOOKUP($X23,预算!$P:$P,预算!F:F))</f>
        <v/>
      </c>
      <c r="H23" s="65" t="str">
        <f>IF($B23="","",_xlfn.XLOOKUP($X23,预算!$P:$P,预算!G:G))</f>
        <v/>
      </c>
      <c r="I23" s="65" t="str">
        <f>IF($B23="","",_xlfn.XLOOKUP($X23,预算!$P:$P,预算!I:I))</f>
        <v/>
      </c>
      <c r="J23" s="71"/>
      <c r="K23" s="72"/>
      <c r="L23" s="74"/>
      <c r="M23" s="74"/>
      <c r="N23" s="64"/>
      <c r="O23" s="75"/>
      <c r="P23" s="76" t="str">
        <f t="shared" si="0"/>
        <v/>
      </c>
      <c r="Q23" s="76" t="s">
        <v>510</v>
      </c>
      <c r="R23" s="85" t="str">
        <f t="shared" si="2"/>
        <v/>
      </c>
      <c r="S23" s="85" t="str">
        <f t="shared" si="1"/>
        <v/>
      </c>
      <c r="T23" s="76" t="str">
        <f t="shared" si="3"/>
        <v/>
      </c>
      <c r="U23" s="76" t="str">
        <f t="shared" si="4"/>
        <v/>
      </c>
      <c r="V23" s="76" t="str">
        <f t="shared" si="5"/>
        <v/>
      </c>
      <c r="W23" s="76" t="str">
        <f t="shared" si="6"/>
        <v/>
      </c>
      <c r="X23" s="76" t="str">
        <f t="shared" si="7"/>
        <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c r="C24" s="65" t="str">
        <f>IF($B24="","",_xlfn.XLOOKUP($X24,预算!$P:$P,预算!B:B))</f>
        <v/>
      </c>
      <c r="D24" s="65" t="str">
        <f>IF($B24="","",_xlfn.XLOOKUP($X24,预算!$P:$P,预算!C:C))</f>
        <v/>
      </c>
      <c r="E24" s="65" t="str">
        <f>IF($B24="","",_xlfn.XLOOKUP($X24,预算!$P:$P,预算!D:D))</f>
        <v/>
      </c>
      <c r="F24" s="65" t="str">
        <f>IF($B24="","",_xlfn.XLOOKUP($X24,预算!$P:$P,预算!E:E))</f>
        <v/>
      </c>
      <c r="G24" s="65" t="str">
        <f>IF($B24="","",_xlfn.XLOOKUP($X24,预算!$P:$P,预算!F:F))</f>
        <v/>
      </c>
      <c r="H24" s="65" t="str">
        <f>IF($B24="","",_xlfn.XLOOKUP($X24,预算!$P:$P,预算!G:G))</f>
        <v/>
      </c>
      <c r="I24" s="65" t="str">
        <f>IF($B24="","",_xlfn.XLOOKUP($X24,预算!$P:$P,预算!I:I))</f>
        <v/>
      </c>
      <c r="J24" s="71"/>
      <c r="K24" s="72"/>
      <c r="L24" s="74"/>
      <c r="M24" s="74"/>
      <c r="N24" s="64"/>
      <c r="O24" s="75"/>
      <c r="P24" s="76" t="str">
        <f t="shared" si="0"/>
        <v/>
      </c>
      <c r="Q24" s="76" t="s">
        <v>511</v>
      </c>
      <c r="R24" s="85" t="str">
        <f t="shared" si="2"/>
        <v/>
      </c>
      <c r="S24" s="85" t="str">
        <f t="shared" si="1"/>
        <v/>
      </c>
      <c r="T24" s="76" t="str">
        <f t="shared" si="3"/>
        <v/>
      </c>
      <c r="U24" s="76" t="str">
        <f t="shared" si="4"/>
        <v/>
      </c>
      <c r="V24" s="76" t="str">
        <f t="shared" si="5"/>
        <v/>
      </c>
      <c r="W24" s="76" t="str">
        <f t="shared" si="6"/>
        <v/>
      </c>
      <c r="X24" s="76" t="str">
        <f t="shared" si="7"/>
        <v/>
      </c>
      <c r="Y24" s="89"/>
      <c r="Z24" s="63"/>
      <c r="AA24" s="63"/>
      <c r="AB24" s="63"/>
      <c r="AC24" s="53" t="str">
        <f>IF(本期支付结算!$E$9="","",IF(AND(J24=本期支付结算!$E$9,C24=本期支付结算!$E$7),"在期",""))</f>
        <v/>
      </c>
      <c r="AD24" s="53" t="str">
        <f>IF($AC24="","",COUNTIF($AC$2:$AC24,AC24))</f>
        <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512</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513</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514</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515</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516</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517</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518</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519</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520</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521</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522</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523</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524</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525</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526</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527</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528</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529</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530</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531</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532</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533</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534</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535</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536</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537</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538</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539</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540</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541</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542</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543</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544</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545</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546</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547</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548</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549</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550</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551</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552</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553</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554</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555</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556</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557</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558</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559</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560</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561</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562</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563</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564</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565</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566</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567</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568</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569</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570</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571</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572</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573</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574</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575</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576</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577</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578</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579</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580</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581</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582</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583</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584</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585</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586</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587</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588</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589</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590</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591</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592</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593</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594</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595</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596</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597</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598</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599</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600</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601</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602</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603</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604</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605</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606</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607</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608</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609</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610</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611</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612</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613</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614</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615</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616</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617</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618</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619</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620</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621</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622</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623</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624</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625</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626</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627</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628</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629</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630</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631</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632</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633</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634</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635</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636</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637</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638</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639</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640</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641</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642</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643</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644</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645</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646</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647</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648</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649</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650</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651</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652</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653</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654</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655</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656</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657</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658</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659</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660</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661</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662</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663</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664</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665</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666</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667</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668</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669</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670</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671</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672</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673</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674</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675</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676</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677</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678</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679</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680</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681</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682</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683</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684</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685</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686</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687</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688</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689</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690</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691</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692</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693</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694</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695</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696</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697</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698</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699</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700</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701</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702</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703</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704</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705</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706</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707</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708</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709</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710</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711</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712</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713</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714</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715</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716</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717</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718</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719</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720</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721</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722</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723</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724</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725</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726</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727</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728</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729</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730</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731</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732</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733</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734</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735</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736</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737</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738</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739</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740</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741</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742</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743</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744</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745</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746</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747</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748</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749</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750</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751</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752</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753</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754</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755</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756</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757</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758</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759</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760</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761</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762</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763</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764</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765</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766</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767</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768</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769</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770</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771</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772</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773</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774</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775</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776</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777</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778</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779</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780</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781</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782</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783</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784</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785</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786</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787</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788</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789</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790</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791</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792</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793</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794</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795</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796</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797</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798</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799</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800</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801</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802</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803</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804</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805</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806</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807</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808</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809</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810</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811</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812</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813</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814</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815</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816</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817</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818</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819</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820</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821</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822</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823</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824</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825</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826</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827</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828</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829</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830</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831</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832</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833</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834</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835</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836</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837</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838</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839</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840</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841</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842</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843</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844</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845</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846</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847</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848</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849</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850</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851</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852</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853</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854</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855</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856</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857</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858</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859</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860</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861</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862</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863</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864</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865</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866</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867</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868</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869</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870</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871</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872</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873</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874</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875</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876</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877</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878</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879</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880</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881</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882</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883</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884</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885</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886</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887</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888</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889</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890</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891</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892</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893</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894</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895</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896</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897</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898</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899</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900</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901</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902</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903</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904</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905</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906</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907</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908</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909</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910</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911</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912</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913</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914</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915</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916</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917</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918</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919</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920</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921</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922</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923</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924</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925</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926</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927</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928</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929</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930</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931</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932</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933</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934</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935</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936</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937</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938</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939</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940</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941</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942</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943</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944</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945</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946</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947</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948</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949</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950</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951</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952</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953</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954</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955</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956</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957</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958</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959</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960</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961</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962</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963</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964</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965</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966</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967</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968</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969</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970</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971</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972</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973</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974</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975</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976</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977</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978</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979</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980</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981</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982</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983</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984</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985</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986</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987</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L13 L14 K437:K447 K449:K461 L5:L6 L8:L10 L15: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988</v>
      </c>
      <c r="D1" s="20" t="s">
        <v>989</v>
      </c>
      <c r="E1" s="21" t="s">
        <v>990</v>
      </c>
      <c r="F1" s="22" t="s">
        <v>991</v>
      </c>
      <c r="G1" s="23" t="s">
        <v>992</v>
      </c>
      <c r="H1" s="24" t="s">
        <v>993</v>
      </c>
      <c r="I1" s="41" t="s">
        <v>994</v>
      </c>
      <c r="J1" s="22" t="s">
        <v>29</v>
      </c>
      <c r="K1" s="42" t="s">
        <v>49</v>
      </c>
    </row>
    <row r="2" customHeight="1" spans="1:10">
      <c r="A2" s="25"/>
      <c r="B2" s="26" t="s">
        <v>68</v>
      </c>
      <c r="C2" s="27" t="s">
        <v>995</v>
      </c>
      <c r="D2" s="28" t="s">
        <v>65</v>
      </c>
      <c r="E2" s="29" t="s">
        <v>996</v>
      </c>
      <c r="F2" s="30"/>
      <c r="G2" s="31">
        <v>44494</v>
      </c>
      <c r="H2" s="32" t="s">
        <v>997</v>
      </c>
      <c r="I2" s="43">
        <v>44270</v>
      </c>
      <c r="J2" s="44" t="s">
        <v>998</v>
      </c>
    </row>
    <row r="3" customHeight="1" spans="1:10">
      <c r="A3" s="25"/>
      <c r="B3" s="26" t="s">
        <v>999</v>
      </c>
      <c r="C3" s="27" t="s">
        <v>1000</v>
      </c>
      <c r="D3" s="33" t="s">
        <v>1001</v>
      </c>
      <c r="E3" s="29" t="s">
        <v>1002</v>
      </c>
      <c r="F3" s="30"/>
      <c r="G3" s="31">
        <v>44150</v>
      </c>
      <c r="H3" s="32" t="s">
        <v>1003</v>
      </c>
      <c r="I3" s="45">
        <v>44150</v>
      </c>
      <c r="J3" s="44" t="s">
        <v>1004</v>
      </c>
    </row>
    <row r="4" customHeight="1" spans="1:10">
      <c r="A4" s="25"/>
      <c r="B4" s="26" t="s">
        <v>142</v>
      </c>
      <c r="C4" s="27" t="s">
        <v>1005</v>
      </c>
      <c r="D4" s="33" t="s">
        <v>119</v>
      </c>
      <c r="E4" s="29" t="s">
        <v>1006</v>
      </c>
      <c r="F4" s="30"/>
      <c r="G4" s="31">
        <v>43054</v>
      </c>
      <c r="H4" s="32" t="s">
        <v>1003</v>
      </c>
      <c r="I4" s="46">
        <v>43054</v>
      </c>
      <c r="J4" s="44" t="s">
        <v>1007</v>
      </c>
    </row>
    <row r="5" customHeight="1" spans="1:10">
      <c r="A5" s="25"/>
      <c r="B5" s="26" t="s">
        <v>1008</v>
      </c>
      <c r="C5" s="27" t="s">
        <v>1009</v>
      </c>
      <c r="D5" s="33" t="s">
        <v>1001</v>
      </c>
      <c r="E5" s="29" t="s">
        <v>996</v>
      </c>
      <c r="F5" s="30"/>
      <c r="G5" s="31">
        <v>42875</v>
      </c>
      <c r="H5" s="32" t="s">
        <v>997</v>
      </c>
      <c r="I5" s="46">
        <v>42875</v>
      </c>
      <c r="J5" s="44" t="s">
        <v>1010</v>
      </c>
    </row>
    <row r="6" customHeight="1" spans="1:10">
      <c r="A6" s="25"/>
      <c r="B6" s="26" t="s">
        <v>98</v>
      </c>
      <c r="C6" s="27" t="s">
        <v>1011</v>
      </c>
      <c r="D6" s="33" t="s">
        <v>65</v>
      </c>
      <c r="E6" s="29" t="s">
        <v>996</v>
      </c>
      <c r="F6" s="30"/>
      <c r="G6" s="31">
        <v>43603</v>
      </c>
      <c r="H6" s="32" t="s">
        <v>997</v>
      </c>
      <c r="I6" s="46">
        <v>43603</v>
      </c>
      <c r="J6" s="44" t="s">
        <v>1012</v>
      </c>
    </row>
    <row r="7" customHeight="1" spans="2:10">
      <c r="B7" s="34" t="s">
        <v>120</v>
      </c>
      <c r="C7" s="27" t="s">
        <v>1013</v>
      </c>
      <c r="D7" s="35" t="s">
        <v>119</v>
      </c>
      <c r="E7" s="29" t="s">
        <v>996</v>
      </c>
      <c r="F7" s="36"/>
      <c r="G7" s="37"/>
      <c r="H7" s="32" t="s">
        <v>997</v>
      </c>
      <c r="I7" s="37">
        <v>45235</v>
      </c>
      <c r="J7" s="44" t="s">
        <v>1014</v>
      </c>
    </row>
    <row r="8" customHeight="1" spans="2:10">
      <c r="B8" s="38"/>
      <c r="C8" s="27" t="s">
        <v>1013</v>
      </c>
      <c r="D8" s="35"/>
      <c r="E8" s="39"/>
      <c r="F8" s="36"/>
      <c r="G8" s="37"/>
      <c r="H8" s="40"/>
      <c r="I8" s="37"/>
      <c r="J8" s="44"/>
    </row>
    <row r="9" customHeight="1" spans="2:10">
      <c r="B9" s="38"/>
      <c r="C9" s="27" t="s">
        <v>1013</v>
      </c>
      <c r="D9" s="35"/>
      <c r="E9" s="39"/>
      <c r="F9" s="36"/>
      <c r="G9" s="37"/>
      <c r="H9" s="40"/>
      <c r="I9" s="37"/>
      <c r="J9" s="44"/>
    </row>
    <row r="10" customHeight="1" spans="2:10">
      <c r="B10" s="38"/>
      <c r="C10" s="27" t="s">
        <v>1013</v>
      </c>
      <c r="D10" s="35"/>
      <c r="E10" s="39"/>
      <c r="F10" s="36"/>
      <c r="G10" s="37"/>
      <c r="H10" s="40"/>
      <c r="I10" s="37"/>
      <c r="J10" s="44"/>
    </row>
    <row r="11" customHeight="1" spans="2:10">
      <c r="B11" s="38"/>
      <c r="C11" s="27" t="s">
        <v>1013</v>
      </c>
      <c r="D11" s="35"/>
      <c r="E11" s="39"/>
      <c r="F11" s="36"/>
      <c r="G11" s="37"/>
      <c r="H11" s="40"/>
      <c r="I11" s="37"/>
      <c r="J11" s="44"/>
    </row>
    <row r="12" customHeight="1" spans="3:10">
      <c r="C12" s="10" t="s">
        <v>1013</v>
      </c>
      <c r="I12" s="13"/>
      <c r="J12" s="47"/>
    </row>
    <row r="13" customHeight="1" spans="3:10">
      <c r="C13" s="10" t="s">
        <v>1013</v>
      </c>
      <c r="I13" s="13"/>
      <c r="J13" s="47"/>
    </row>
    <row r="14" customHeight="1" spans="3:10">
      <c r="C14" s="10" t="s">
        <v>1013</v>
      </c>
      <c r="I14" s="13"/>
      <c r="J14" s="47"/>
    </row>
    <row r="15" customHeight="1" spans="3:10">
      <c r="C15" s="10" t="s">
        <v>1013</v>
      </c>
      <c r="I15" s="13"/>
      <c r="J15" s="47"/>
    </row>
    <row r="16" customHeight="1" spans="3:10">
      <c r="C16" s="10" t="s">
        <v>1013</v>
      </c>
      <c r="I16" s="13"/>
      <c r="J16" s="47"/>
    </row>
    <row r="17" customHeight="1" spans="3:10">
      <c r="C17" s="10" t="s">
        <v>1013</v>
      </c>
      <c r="I17" s="13"/>
      <c r="J17" s="47"/>
    </row>
    <row r="18" customHeight="1" spans="3:10">
      <c r="C18" s="10" t="s">
        <v>1013</v>
      </c>
      <c r="I18" s="13"/>
      <c r="J18" s="47"/>
    </row>
    <row r="19" customHeight="1" spans="3:10">
      <c r="C19" s="10" t="s">
        <v>1013</v>
      </c>
      <c r="I19" s="13"/>
      <c r="J19" s="47"/>
    </row>
    <row r="20" customHeight="1" spans="3:10">
      <c r="C20" s="10" t="s">
        <v>1013</v>
      </c>
      <c r="I20" s="13"/>
      <c r="J20" s="47"/>
    </row>
    <row r="21" customHeight="1" spans="3:10">
      <c r="C21" s="10" t="s">
        <v>1013</v>
      </c>
      <c r="I21" s="13"/>
      <c r="J21" s="47"/>
    </row>
    <row r="22" customHeight="1" spans="3:10">
      <c r="C22" s="10" t="s">
        <v>1013</v>
      </c>
      <c r="I22" s="13"/>
      <c r="J22" s="47"/>
    </row>
    <row r="23" customHeight="1" spans="3:10">
      <c r="C23" s="10" t="s">
        <v>1013</v>
      </c>
      <c r="I23" s="13"/>
      <c r="J23" s="47"/>
    </row>
    <row r="24" customHeight="1" spans="3:10">
      <c r="C24" s="10" t="s">
        <v>1013</v>
      </c>
      <c r="I24" s="13"/>
      <c r="J24" s="47"/>
    </row>
    <row r="25" customHeight="1" spans="3:10">
      <c r="C25" s="10" t="s">
        <v>1013</v>
      </c>
      <c r="I25" s="13"/>
      <c r="J25" s="47"/>
    </row>
    <row r="26" customHeight="1" spans="3:10">
      <c r="C26" s="10" t="s">
        <v>1013</v>
      </c>
      <c r="I26" s="13"/>
      <c r="J26" s="47"/>
    </row>
    <row r="27" customHeight="1" spans="3:10">
      <c r="C27" s="10" t="s">
        <v>1013</v>
      </c>
      <c r="I27" s="13"/>
      <c r="J27" s="47"/>
    </row>
    <row r="28" customHeight="1" spans="3:10">
      <c r="C28" s="10" t="s">
        <v>1013</v>
      </c>
      <c r="I28" s="13"/>
      <c r="J28" s="47"/>
    </row>
    <row r="29" customHeight="1" spans="3:10">
      <c r="C29" s="10" t="s">
        <v>1013</v>
      </c>
      <c r="I29" s="13"/>
      <c r="J29" s="47"/>
    </row>
    <row r="30" customHeight="1" spans="3:10">
      <c r="C30" s="10" t="s">
        <v>1013</v>
      </c>
      <c r="I30" s="13"/>
      <c r="J30" s="47"/>
    </row>
    <row r="31" customHeight="1" spans="3:10">
      <c r="C31" s="10" t="s">
        <v>1013</v>
      </c>
      <c r="I31" s="13"/>
      <c r="J31" s="47"/>
    </row>
    <row r="32" customHeight="1" spans="3:10">
      <c r="C32" s="10" t="s">
        <v>1013</v>
      </c>
      <c r="I32" s="13"/>
      <c r="J32" s="47"/>
    </row>
    <row r="33" customHeight="1" spans="3:10">
      <c r="C33" s="10" t="s">
        <v>1013</v>
      </c>
      <c r="I33" s="13"/>
      <c r="J33" s="47"/>
    </row>
    <row r="34" customHeight="1" spans="3:10">
      <c r="C34" s="10" t="s">
        <v>1013</v>
      </c>
      <c r="I34" s="13"/>
      <c r="J34" s="47"/>
    </row>
    <row r="35" customHeight="1" spans="3:10">
      <c r="C35" s="10" t="s">
        <v>1013</v>
      </c>
      <c r="I35" s="13"/>
      <c r="J35" s="47"/>
    </row>
    <row r="36" customHeight="1" spans="3:10">
      <c r="C36" s="10" t="s">
        <v>1013</v>
      </c>
      <c r="I36" s="13"/>
      <c r="J36" s="47"/>
    </row>
    <row r="37" customHeight="1" spans="3:10">
      <c r="C37" s="10" t="s">
        <v>1013</v>
      </c>
      <c r="I37" s="13"/>
      <c r="J37" s="47"/>
    </row>
    <row r="38" customHeight="1" spans="3:10">
      <c r="C38" s="10" t="s">
        <v>1013</v>
      </c>
      <c r="I38" s="13"/>
      <c r="J38" s="47"/>
    </row>
    <row r="39" customHeight="1" spans="3:10">
      <c r="C39" s="10" t="s">
        <v>1013</v>
      </c>
      <c r="I39" s="13"/>
      <c r="J39" s="47"/>
    </row>
    <row r="40" customHeight="1" spans="3:10">
      <c r="C40" s="10" t="s">
        <v>1013</v>
      </c>
      <c r="I40" s="13"/>
      <c r="J40" s="47"/>
    </row>
    <row r="41" customHeight="1" spans="3:10">
      <c r="C41" s="10" t="s">
        <v>1013</v>
      </c>
      <c r="I41" s="13"/>
      <c r="J41" s="47"/>
    </row>
    <row r="42" customHeight="1" spans="3:10">
      <c r="C42" s="10" t="s">
        <v>1013</v>
      </c>
      <c r="I42" s="13"/>
      <c r="J42" s="47"/>
    </row>
    <row r="43" customHeight="1" spans="3:10">
      <c r="C43" s="10" t="s">
        <v>1013</v>
      </c>
      <c r="I43" s="13"/>
      <c r="J43" s="47"/>
    </row>
    <row r="44" customHeight="1" spans="3:10">
      <c r="C44" s="10" t="s">
        <v>1013</v>
      </c>
      <c r="I44" s="13"/>
      <c r="J44" s="47"/>
    </row>
    <row r="45" customHeight="1" spans="3:10">
      <c r="C45" s="10" t="s">
        <v>1013</v>
      </c>
      <c r="I45" s="13"/>
      <c r="J45" s="47"/>
    </row>
    <row r="46" customHeight="1" spans="3:10">
      <c r="C46" s="10" t="s">
        <v>1013</v>
      </c>
      <c r="I46" s="13"/>
      <c r="J46" s="47"/>
    </row>
    <row r="47" customHeight="1" spans="3:10">
      <c r="C47" s="10" t="s">
        <v>1013</v>
      </c>
      <c r="I47" s="13"/>
      <c r="J47" s="47"/>
    </row>
    <row r="48" customHeight="1" spans="3:10">
      <c r="C48" s="10" t="s">
        <v>1013</v>
      </c>
      <c r="I48" s="13"/>
      <c r="J48" s="47"/>
    </row>
    <row r="49" customHeight="1" spans="3:10">
      <c r="C49" s="10" t="s">
        <v>1013</v>
      </c>
      <c r="I49" s="13"/>
      <c r="J49" s="47"/>
    </row>
    <row r="50" customHeight="1" spans="3:10">
      <c r="C50" s="10" t="s">
        <v>1013</v>
      </c>
      <c r="I50" s="13"/>
      <c r="J50" s="47"/>
    </row>
    <row r="51" customHeight="1" spans="3:10">
      <c r="C51" s="10" t="s">
        <v>1013</v>
      </c>
      <c r="I51" s="13"/>
      <c r="J51" s="47"/>
    </row>
    <row r="52" customHeight="1" spans="3:10">
      <c r="C52" s="10" t="s">
        <v>1013</v>
      </c>
      <c r="I52" s="13"/>
      <c r="J52" s="47"/>
    </row>
    <row r="53" customHeight="1" spans="3:10">
      <c r="C53" s="10" t="s">
        <v>1013</v>
      </c>
      <c r="I53" s="13"/>
      <c r="J53" s="47"/>
    </row>
    <row r="54" customHeight="1" spans="3:10">
      <c r="C54" s="10" t="s">
        <v>1013</v>
      </c>
      <c r="I54" s="13"/>
      <c r="J54" s="47"/>
    </row>
    <row r="55" customHeight="1" spans="3:10">
      <c r="C55" s="10" t="s">
        <v>1013</v>
      </c>
      <c r="I55" s="13"/>
      <c r="J55" s="47"/>
    </row>
    <row r="56" customHeight="1" spans="3:10">
      <c r="C56" s="10" t="s">
        <v>1013</v>
      </c>
      <c r="I56" s="13"/>
      <c r="J56" s="47"/>
    </row>
    <row r="57" customHeight="1" spans="3:10">
      <c r="C57" s="10" t="s">
        <v>1013</v>
      </c>
      <c r="I57" s="13"/>
      <c r="J57" s="47"/>
    </row>
    <row r="58" customHeight="1" spans="3:10">
      <c r="C58" s="10" t="s">
        <v>1013</v>
      </c>
      <c r="I58" s="13"/>
      <c r="J58" s="47"/>
    </row>
    <row r="59" customHeight="1" spans="3:10">
      <c r="C59" s="10" t="s">
        <v>1013</v>
      </c>
      <c r="I59" s="13"/>
      <c r="J59" s="47"/>
    </row>
    <row r="60" customHeight="1" spans="3:10">
      <c r="C60" s="10" t="s">
        <v>1013</v>
      </c>
      <c r="I60" s="13"/>
      <c r="J60" s="47"/>
    </row>
    <row r="61" customHeight="1" spans="3:10">
      <c r="C61" s="10" t="s">
        <v>1013</v>
      </c>
      <c r="I61" s="13"/>
      <c r="J61" s="47"/>
    </row>
    <row r="62" customHeight="1" spans="3:10">
      <c r="C62" s="10" t="s">
        <v>1013</v>
      </c>
      <c r="I62" s="13"/>
      <c r="J62" s="47"/>
    </row>
    <row r="63" customHeight="1" spans="3:10">
      <c r="C63" s="10" t="s">
        <v>1013</v>
      </c>
      <c r="I63" s="13"/>
      <c r="J63" s="47"/>
    </row>
    <row r="64" customHeight="1" spans="3:10">
      <c r="C64" s="10" t="s">
        <v>1013</v>
      </c>
      <c r="I64" s="13"/>
      <c r="J64" s="47"/>
    </row>
    <row r="65" customHeight="1" spans="3:10">
      <c r="C65" s="10" t="s">
        <v>1013</v>
      </c>
      <c r="I65" s="13"/>
      <c r="J65" s="47"/>
    </row>
    <row r="66" customHeight="1" spans="3:10">
      <c r="C66" s="10" t="s">
        <v>1013</v>
      </c>
      <c r="I66" s="13"/>
      <c r="J66" s="47"/>
    </row>
    <row r="67" customHeight="1" spans="3:10">
      <c r="C67" s="10" t="s">
        <v>1013</v>
      </c>
      <c r="I67" s="13"/>
      <c r="J67" s="47"/>
    </row>
    <row r="68" customHeight="1" spans="3:10">
      <c r="C68" s="10" t="s">
        <v>1013</v>
      </c>
      <c r="I68" s="13"/>
      <c r="J68" s="47"/>
    </row>
    <row r="69" customHeight="1" spans="3:10">
      <c r="C69" s="10" t="s">
        <v>1013</v>
      </c>
      <c r="I69" s="13"/>
      <c r="J69" s="47"/>
    </row>
    <row r="70" customHeight="1" spans="3:10">
      <c r="C70" s="10" t="s">
        <v>1013</v>
      </c>
      <c r="I70" s="13"/>
      <c r="J70" s="47"/>
    </row>
    <row r="71" customHeight="1" spans="3:10">
      <c r="C71" s="10" t="s">
        <v>1013</v>
      </c>
      <c r="I71" s="13"/>
      <c r="J71" s="47"/>
    </row>
    <row r="72" customHeight="1" spans="3:10">
      <c r="C72" s="10" t="s">
        <v>1013</v>
      </c>
      <c r="I72" s="13"/>
      <c r="J72" s="47"/>
    </row>
    <row r="73" customHeight="1" spans="3:10">
      <c r="C73" s="10" t="s">
        <v>1013</v>
      </c>
      <c r="I73" s="13"/>
      <c r="J73" s="47"/>
    </row>
    <row r="74" customHeight="1" spans="3:10">
      <c r="C74" s="10" t="s">
        <v>1013</v>
      </c>
      <c r="I74" s="13"/>
      <c r="J74" s="47"/>
    </row>
    <row r="75" customHeight="1" spans="3:10">
      <c r="C75" s="10" t="s">
        <v>1013</v>
      </c>
      <c r="I75" s="13"/>
      <c r="J75" s="47"/>
    </row>
    <row r="76" customHeight="1" spans="3:10">
      <c r="C76" s="10" t="s">
        <v>1013</v>
      </c>
      <c r="I76" s="13"/>
      <c r="J76" s="47"/>
    </row>
    <row r="77" customHeight="1" spans="3:10">
      <c r="C77" s="10" t="s">
        <v>1013</v>
      </c>
      <c r="I77" s="13"/>
      <c r="J77" s="47"/>
    </row>
    <row r="78" customHeight="1" spans="3:10">
      <c r="C78" s="10" t="s">
        <v>1013</v>
      </c>
      <c r="I78" s="13"/>
      <c r="J78" s="47"/>
    </row>
    <row r="79" customHeight="1" spans="3:10">
      <c r="C79" s="10" t="s">
        <v>1013</v>
      </c>
      <c r="I79" s="13"/>
      <c r="J79" s="47"/>
    </row>
    <row r="80" customHeight="1" spans="3:10">
      <c r="C80" s="10" t="s">
        <v>1013</v>
      </c>
      <c r="I80" s="13"/>
      <c r="J80" s="47"/>
    </row>
    <row r="81" customHeight="1" spans="3:10">
      <c r="C81" s="10" t="s">
        <v>1013</v>
      </c>
      <c r="I81" s="13"/>
      <c r="J81" s="47"/>
    </row>
    <row r="82" customHeight="1" spans="3:10">
      <c r="C82" s="10" t="s">
        <v>1013</v>
      </c>
      <c r="I82" s="13"/>
      <c r="J82" s="47"/>
    </row>
    <row r="83" customHeight="1" spans="3:10">
      <c r="C83" s="10" t="s">
        <v>1013</v>
      </c>
      <c r="I83" s="13"/>
      <c r="J83" s="47"/>
    </row>
    <row r="84" customHeight="1" spans="3:10">
      <c r="C84" s="10" t="s">
        <v>1013</v>
      </c>
      <c r="I84" s="13"/>
      <c r="J84" s="47"/>
    </row>
    <row r="85" customHeight="1" spans="3:10">
      <c r="C85" s="10" t="s">
        <v>1013</v>
      </c>
      <c r="I85" s="13"/>
      <c r="J85" s="47"/>
    </row>
    <row r="86" customHeight="1" spans="3:10">
      <c r="C86" s="10" t="s">
        <v>1013</v>
      </c>
      <c r="I86" s="13"/>
      <c r="J86" s="47"/>
    </row>
    <row r="87" customHeight="1" spans="3:10">
      <c r="C87" s="10" t="s">
        <v>1013</v>
      </c>
      <c r="I87" s="13"/>
      <c r="J87" s="47"/>
    </row>
    <row r="88" customHeight="1" spans="3:10">
      <c r="C88" s="10" t="s">
        <v>1013</v>
      </c>
      <c r="I88" s="13"/>
      <c r="J88" s="47"/>
    </row>
    <row r="89" customHeight="1" spans="3:10">
      <c r="C89" s="10" t="s">
        <v>1013</v>
      </c>
      <c r="I89" s="13"/>
      <c r="J89" s="47"/>
    </row>
    <row r="90" customHeight="1" spans="3:10">
      <c r="C90" s="10" t="s">
        <v>1013</v>
      </c>
      <c r="I90" s="13"/>
      <c r="J90" s="47"/>
    </row>
    <row r="91" customHeight="1" spans="3:10">
      <c r="C91" s="10" t="s">
        <v>1013</v>
      </c>
      <c r="I91" s="13"/>
      <c r="J91" s="47"/>
    </row>
    <row r="92" customHeight="1" spans="3:10">
      <c r="C92" s="10" t="s">
        <v>1013</v>
      </c>
      <c r="I92" s="13"/>
      <c r="J92" s="47"/>
    </row>
    <row r="93" customHeight="1" spans="3:10">
      <c r="C93" s="10" t="s">
        <v>1013</v>
      </c>
      <c r="I93" s="13"/>
      <c r="J93" s="47"/>
    </row>
    <row r="94" customHeight="1" spans="3:10">
      <c r="C94" s="10" t="s">
        <v>1013</v>
      </c>
      <c r="I94" s="13"/>
      <c r="J94" s="47"/>
    </row>
    <row r="95" customHeight="1" spans="3:10">
      <c r="C95" s="10" t="s">
        <v>1013</v>
      </c>
      <c r="I95" s="13"/>
      <c r="J95" s="47"/>
    </row>
    <row r="96" customHeight="1" spans="3:10">
      <c r="C96" s="10" t="s">
        <v>1013</v>
      </c>
      <c r="I96" s="13"/>
      <c r="J96" s="47"/>
    </row>
    <row r="97" customHeight="1" spans="3:10">
      <c r="C97" s="10" t="s">
        <v>1013</v>
      </c>
      <c r="I97" s="13"/>
      <c r="J97" s="47"/>
    </row>
    <row r="98" customHeight="1" spans="3:10">
      <c r="C98" s="10" t="s">
        <v>1013</v>
      </c>
      <c r="I98" s="13"/>
      <c r="J98" s="47"/>
    </row>
    <row r="99" customHeight="1" spans="3:10">
      <c r="C99" s="10" t="s">
        <v>1013</v>
      </c>
      <c r="I99" s="13"/>
      <c r="J99" s="47"/>
    </row>
    <row r="100" customHeight="1" spans="3:10">
      <c r="C100" s="10" t="s">
        <v>1013</v>
      </c>
      <c r="I100" s="13"/>
      <c r="J100" s="47"/>
    </row>
    <row r="101" customHeight="1" spans="3:10">
      <c r="C101" s="10" t="s">
        <v>1013</v>
      </c>
      <c r="I101" s="13"/>
      <c r="J101" s="47"/>
    </row>
    <row r="102" customHeight="1" spans="3:10">
      <c r="C102" s="10" t="s">
        <v>1013</v>
      </c>
      <c r="I102" s="13"/>
      <c r="J102" s="47"/>
    </row>
    <row r="103" customHeight="1" spans="3:10">
      <c r="C103" s="10" t="s">
        <v>1013</v>
      </c>
      <c r="I103" s="13"/>
      <c r="J103" s="47"/>
    </row>
    <row r="104" customHeight="1" spans="3:10">
      <c r="C104" s="10" t="s">
        <v>1013</v>
      </c>
      <c r="I104" s="13"/>
      <c r="J104" s="47"/>
    </row>
    <row r="105" customHeight="1" spans="3:10">
      <c r="C105" s="10" t="s">
        <v>1013</v>
      </c>
      <c r="I105" s="13"/>
      <c r="J105" s="47"/>
    </row>
    <row r="106" customHeight="1" spans="3:10">
      <c r="C106" s="10" t="s">
        <v>1013</v>
      </c>
      <c r="I106" s="13"/>
      <c r="J106" s="47"/>
    </row>
    <row r="107" customHeight="1" spans="3:10">
      <c r="C107" s="10" t="s">
        <v>1013</v>
      </c>
      <c r="I107" s="13"/>
      <c r="J107" s="47"/>
    </row>
    <row r="108" customHeight="1" spans="3:10">
      <c r="C108" s="10" t="s">
        <v>1013</v>
      </c>
      <c r="I108" s="13"/>
      <c r="J108" s="47"/>
    </row>
    <row r="109" customHeight="1" spans="3:10">
      <c r="C109" s="10" t="s">
        <v>1013</v>
      </c>
      <c r="I109" s="13"/>
      <c r="J109" s="47"/>
    </row>
    <row r="110" customHeight="1" spans="3:10">
      <c r="C110" s="10" t="s">
        <v>1013</v>
      </c>
      <c r="I110" s="13"/>
      <c r="J110" s="47"/>
    </row>
    <row r="111" customHeight="1" spans="3:10">
      <c r="C111" s="10" t="s">
        <v>1013</v>
      </c>
      <c r="I111" s="13"/>
      <c r="J111" s="47"/>
    </row>
    <row r="112" customHeight="1" spans="3:10">
      <c r="C112" s="10" t="s">
        <v>1013</v>
      </c>
      <c r="I112" s="13"/>
      <c r="J112" s="47"/>
    </row>
    <row r="113" customHeight="1" spans="3:10">
      <c r="C113" s="10" t="s">
        <v>1013</v>
      </c>
      <c r="I113" s="13"/>
      <c r="J113" s="47"/>
    </row>
    <row r="114" customHeight="1" spans="3:10">
      <c r="C114" s="10" t="s">
        <v>1013</v>
      </c>
      <c r="I114" s="13"/>
      <c r="J114" s="47"/>
    </row>
    <row r="115" customHeight="1" spans="3:10">
      <c r="C115" s="10" t="s">
        <v>1013</v>
      </c>
      <c r="I115" s="13"/>
      <c r="J115" s="47"/>
    </row>
    <row r="116" customHeight="1" spans="3:10">
      <c r="C116" s="10" t="s">
        <v>1013</v>
      </c>
      <c r="I116" s="13"/>
      <c r="J116" s="47"/>
    </row>
    <row r="117" customHeight="1" spans="3:10">
      <c r="C117" s="10" t="s">
        <v>1013</v>
      </c>
      <c r="I117" s="13"/>
      <c r="J117" s="47"/>
    </row>
    <row r="118" customHeight="1" spans="3:10">
      <c r="C118" s="10" t="s">
        <v>1013</v>
      </c>
      <c r="I118" s="13"/>
      <c r="J118" s="47"/>
    </row>
    <row r="119" customHeight="1" spans="3:10">
      <c r="C119" s="10" t="s">
        <v>1013</v>
      </c>
      <c r="I119" s="13"/>
      <c r="J119" s="47"/>
    </row>
    <row r="120" customHeight="1" spans="3:10">
      <c r="C120" s="10" t="s">
        <v>1013</v>
      </c>
      <c r="I120" s="13"/>
      <c r="J120" s="47"/>
    </row>
    <row r="121" customHeight="1" spans="3:10">
      <c r="C121" s="10" t="s">
        <v>1013</v>
      </c>
      <c r="I121" s="13"/>
      <c r="J121" s="47"/>
    </row>
    <row r="122" customHeight="1" spans="3:10">
      <c r="C122" s="10" t="s">
        <v>1013</v>
      </c>
      <c r="I122" s="13"/>
      <c r="J122" s="47"/>
    </row>
    <row r="123" customHeight="1" spans="3:10">
      <c r="C123" s="10" t="s">
        <v>1013</v>
      </c>
      <c r="I123" s="13"/>
      <c r="J123" s="47"/>
    </row>
    <row r="124" customHeight="1" spans="3:10">
      <c r="C124" s="10" t="s">
        <v>1013</v>
      </c>
      <c r="I124" s="13"/>
      <c r="J124" s="47"/>
    </row>
    <row r="125" customHeight="1" spans="3:10">
      <c r="C125" s="10" t="s">
        <v>1013</v>
      </c>
      <c r="I125" s="13"/>
      <c r="J125" s="47"/>
    </row>
    <row r="126" customHeight="1" spans="3:10">
      <c r="C126" s="10" t="s">
        <v>1013</v>
      </c>
      <c r="I126" s="13"/>
      <c r="J126" s="47"/>
    </row>
    <row r="127" customHeight="1" spans="3:10">
      <c r="C127" s="10" t="s">
        <v>1013</v>
      </c>
      <c r="I127" s="13"/>
      <c r="J127" s="47"/>
    </row>
    <row r="128" customHeight="1" spans="3:10">
      <c r="C128" s="10" t="s">
        <v>1013</v>
      </c>
      <c r="I128" s="13"/>
      <c r="J128" s="47"/>
    </row>
    <row r="129" customHeight="1" spans="3:10">
      <c r="C129" s="10" t="s">
        <v>1013</v>
      </c>
      <c r="I129" s="13"/>
      <c r="J129" s="47"/>
    </row>
    <row r="130" customHeight="1" spans="3:10">
      <c r="C130" s="10" t="s">
        <v>1013</v>
      </c>
      <c r="I130" s="13"/>
      <c r="J130" s="47"/>
    </row>
    <row r="131" customHeight="1" spans="3:10">
      <c r="C131" s="10" t="s">
        <v>1013</v>
      </c>
      <c r="I131" s="13"/>
      <c r="J131" s="47"/>
    </row>
    <row r="132" customHeight="1" spans="3:10">
      <c r="C132" s="10" t="s">
        <v>1013</v>
      </c>
      <c r="I132" s="13"/>
      <c r="J132" s="47"/>
    </row>
    <row r="133" customHeight="1" spans="3:10">
      <c r="C133" s="10" t="s">
        <v>1013</v>
      </c>
      <c r="I133" s="13"/>
      <c r="J133" s="47"/>
    </row>
    <row r="134" customHeight="1" spans="3:10">
      <c r="C134" s="10" t="s">
        <v>1013</v>
      </c>
      <c r="I134" s="13"/>
      <c r="J134" s="47"/>
    </row>
    <row r="135" customHeight="1" spans="3:10">
      <c r="C135" s="10" t="s">
        <v>1013</v>
      </c>
      <c r="I135" s="13"/>
      <c r="J135" s="47"/>
    </row>
    <row r="136" customHeight="1" spans="3:10">
      <c r="C136" s="10" t="s">
        <v>1013</v>
      </c>
      <c r="I136" s="13"/>
      <c r="J136" s="47"/>
    </row>
    <row r="137" customHeight="1" spans="3:10">
      <c r="C137" s="10" t="s">
        <v>1013</v>
      </c>
      <c r="I137" s="13"/>
      <c r="J137" s="47"/>
    </row>
    <row r="138" customHeight="1" spans="3:10">
      <c r="C138" s="10" t="s">
        <v>1013</v>
      </c>
      <c r="I138" s="13"/>
      <c r="J138" s="47"/>
    </row>
    <row r="139" customHeight="1" spans="3:10">
      <c r="C139" s="10" t="s">
        <v>1013</v>
      </c>
      <c r="I139" s="13"/>
      <c r="J139" s="47"/>
    </row>
    <row r="140" customHeight="1" spans="3:10">
      <c r="C140" s="10" t="s">
        <v>1013</v>
      </c>
      <c r="I140" s="13"/>
      <c r="J140" s="47"/>
    </row>
    <row r="141" customHeight="1" spans="3:10">
      <c r="C141" s="10" t="s">
        <v>1013</v>
      </c>
      <c r="I141" s="13"/>
      <c r="J141" s="47"/>
    </row>
    <row r="142" customHeight="1" spans="3:10">
      <c r="C142" s="10" t="s">
        <v>1013</v>
      </c>
      <c r="I142" s="13"/>
      <c r="J142" s="47"/>
    </row>
    <row r="143" customHeight="1" spans="3:10">
      <c r="C143" s="10" t="s">
        <v>1013</v>
      </c>
      <c r="I143" s="13"/>
      <c r="J143" s="47"/>
    </row>
    <row r="144" customHeight="1" spans="3:10">
      <c r="C144" s="10" t="s">
        <v>1013</v>
      </c>
      <c r="I144" s="13"/>
      <c r="J144" s="47"/>
    </row>
    <row r="145" customHeight="1" spans="3:10">
      <c r="C145" s="10" t="s">
        <v>1013</v>
      </c>
      <c r="I145" s="13"/>
      <c r="J145" s="47"/>
    </row>
    <row r="146" customHeight="1" spans="3:10">
      <c r="C146" s="10" t="s">
        <v>1013</v>
      </c>
      <c r="I146" s="13"/>
      <c r="J146" s="47"/>
    </row>
    <row r="147" customHeight="1" spans="3:10">
      <c r="C147" s="10" t="s">
        <v>1013</v>
      </c>
      <c r="I147" s="13"/>
      <c r="J147" s="47"/>
    </row>
    <row r="148" customHeight="1" spans="3:10">
      <c r="C148" s="10" t="s">
        <v>1013</v>
      </c>
      <c r="I148" s="13"/>
      <c r="J148" s="47"/>
    </row>
    <row r="149" customHeight="1" spans="3:10">
      <c r="C149" s="10" t="s">
        <v>1013</v>
      </c>
      <c r="I149" s="13"/>
      <c r="J149" s="47"/>
    </row>
    <row r="150" customHeight="1" spans="3:10">
      <c r="C150" s="10" t="s">
        <v>1013</v>
      </c>
      <c r="I150" s="13"/>
      <c r="J150" s="47"/>
    </row>
    <row r="151" customHeight="1" spans="3:10">
      <c r="C151" s="10" t="s">
        <v>1013</v>
      </c>
      <c r="I151" s="13"/>
      <c r="J151" s="47"/>
    </row>
    <row r="152" customHeight="1" spans="3:10">
      <c r="C152" s="10" t="s">
        <v>1013</v>
      </c>
      <c r="I152" s="13"/>
      <c r="J152" s="47"/>
    </row>
    <row r="153" customHeight="1" spans="3:10">
      <c r="C153" s="10" t="s">
        <v>1013</v>
      </c>
      <c r="I153" s="13"/>
      <c r="J153" s="47"/>
    </row>
    <row r="154" customHeight="1" spans="3:10">
      <c r="C154" s="10" t="s">
        <v>1013</v>
      </c>
      <c r="I154" s="13"/>
      <c r="J154" s="47"/>
    </row>
    <row r="155" customHeight="1" spans="3:10">
      <c r="C155" s="10" t="s">
        <v>1013</v>
      </c>
      <c r="I155" s="13"/>
      <c r="J155" s="47"/>
    </row>
    <row r="156" customHeight="1" spans="3:10">
      <c r="C156" s="10" t="s">
        <v>1013</v>
      </c>
      <c r="I156" s="13"/>
      <c r="J156" s="47"/>
    </row>
    <row r="157" customHeight="1" spans="3:10">
      <c r="C157" s="10" t="s">
        <v>1013</v>
      </c>
      <c r="I157" s="13"/>
      <c r="J157" s="47"/>
    </row>
    <row r="158" customHeight="1" spans="3:10">
      <c r="C158" s="10" t="s">
        <v>1013</v>
      </c>
      <c r="I158" s="13"/>
      <c r="J158" s="47"/>
    </row>
    <row r="159" customHeight="1" spans="3:10">
      <c r="C159" s="10" t="s">
        <v>1013</v>
      </c>
      <c r="I159" s="13"/>
      <c r="J159" s="47"/>
    </row>
    <row r="160" customHeight="1" spans="3:10">
      <c r="C160" s="10" t="s">
        <v>1013</v>
      </c>
      <c r="I160" s="13"/>
      <c r="J160" s="47"/>
    </row>
    <row r="161" customHeight="1" spans="3:10">
      <c r="C161" s="10" t="s">
        <v>1013</v>
      </c>
      <c r="I161" s="13"/>
      <c r="J161" s="47"/>
    </row>
    <row r="162" customHeight="1" spans="3:10">
      <c r="C162" s="10" t="s">
        <v>1013</v>
      </c>
      <c r="I162" s="13"/>
      <c r="J162" s="47"/>
    </row>
    <row r="163" customHeight="1" spans="3:10">
      <c r="C163" s="10" t="s">
        <v>1013</v>
      </c>
      <c r="I163" s="13"/>
      <c r="J163" s="47"/>
    </row>
    <row r="164" customHeight="1" spans="3:10">
      <c r="C164" s="10" t="s">
        <v>1013</v>
      </c>
      <c r="I164" s="13"/>
      <c r="J164" s="47"/>
    </row>
    <row r="165" customHeight="1" spans="3:10">
      <c r="C165" s="10" t="s">
        <v>1013</v>
      </c>
      <c r="I165" s="13"/>
      <c r="J165" s="47"/>
    </row>
    <row r="166" customHeight="1" spans="3:10">
      <c r="C166" s="10" t="s">
        <v>1013</v>
      </c>
      <c r="I166" s="13"/>
      <c r="J166" s="47"/>
    </row>
    <row r="167" customHeight="1" spans="3:10">
      <c r="C167" s="10" t="s">
        <v>1013</v>
      </c>
      <c r="I167" s="13"/>
      <c r="J167" s="47"/>
    </row>
    <row r="168" customHeight="1" spans="3:10">
      <c r="C168" s="10" t="s">
        <v>1013</v>
      </c>
      <c r="I168" s="13"/>
      <c r="J168" s="47"/>
    </row>
    <row r="169" customHeight="1" spans="3:10">
      <c r="C169" s="10" t="s">
        <v>1013</v>
      </c>
      <c r="I169" s="13"/>
      <c r="J169" s="47"/>
    </row>
    <row r="170" customHeight="1" spans="3:10">
      <c r="C170" s="10" t="s">
        <v>1013</v>
      </c>
      <c r="I170" s="13"/>
      <c r="J170" s="47"/>
    </row>
    <row r="171" customHeight="1" spans="3:10">
      <c r="C171" s="10" t="s">
        <v>1013</v>
      </c>
      <c r="I171" s="13"/>
      <c r="J171" s="47"/>
    </row>
    <row r="172" customHeight="1" spans="3:10">
      <c r="C172" s="10" t="s">
        <v>1013</v>
      </c>
      <c r="I172" s="13"/>
      <c r="J172" s="47"/>
    </row>
    <row r="173" customHeight="1" spans="3:10">
      <c r="C173" s="10" t="s">
        <v>1013</v>
      </c>
      <c r="I173" s="13"/>
      <c r="J173" s="47"/>
    </row>
    <row r="174" customHeight="1" spans="3:10">
      <c r="C174" s="10" t="s">
        <v>1013</v>
      </c>
      <c r="I174" s="13"/>
      <c r="J174" s="47"/>
    </row>
    <row r="175" customHeight="1" spans="3:10">
      <c r="C175" s="10" t="s">
        <v>1013</v>
      </c>
      <c r="I175" s="13"/>
      <c r="J175" s="47"/>
    </row>
    <row r="176" customHeight="1" spans="3:10">
      <c r="C176" s="10" t="s">
        <v>1013</v>
      </c>
      <c r="I176" s="13"/>
      <c r="J176" s="47"/>
    </row>
    <row r="177" customHeight="1" spans="3:10">
      <c r="C177" s="10" t="s">
        <v>1013</v>
      </c>
      <c r="I177" s="13"/>
      <c r="J177" s="47"/>
    </row>
    <row r="178" customHeight="1" spans="3:10">
      <c r="C178" s="10" t="s">
        <v>1013</v>
      </c>
      <c r="I178" s="13"/>
      <c r="J178" s="47"/>
    </row>
    <row r="179" customHeight="1" spans="3:10">
      <c r="C179" s="10" t="s">
        <v>1013</v>
      </c>
      <c r="I179" s="13"/>
      <c r="J179" s="47"/>
    </row>
    <row r="180" customHeight="1" spans="3:10">
      <c r="C180" s="10" t="s">
        <v>1013</v>
      </c>
      <c r="I180" s="13"/>
      <c r="J180" s="47"/>
    </row>
    <row r="181" customHeight="1" spans="3:10">
      <c r="C181" s="10" t="s">
        <v>1013</v>
      </c>
      <c r="I181" s="13"/>
      <c r="J181" s="47"/>
    </row>
    <row r="182" customHeight="1" spans="3:10">
      <c r="C182" s="10" t="s">
        <v>1013</v>
      </c>
      <c r="I182" s="13"/>
      <c r="J182" s="47"/>
    </row>
    <row r="183" customHeight="1" spans="3:10">
      <c r="C183" s="10" t="s">
        <v>1013</v>
      </c>
      <c r="I183" s="13"/>
      <c r="J183" s="47"/>
    </row>
    <row r="184" customHeight="1" spans="3:10">
      <c r="C184" s="10" t="s">
        <v>1013</v>
      </c>
      <c r="I184" s="13"/>
      <c r="J184" s="47"/>
    </row>
    <row r="185" customHeight="1" spans="3:10">
      <c r="C185" s="10" t="s">
        <v>1013</v>
      </c>
      <c r="I185" s="13"/>
      <c r="J185" s="47"/>
    </row>
    <row r="186" customHeight="1" spans="3:10">
      <c r="C186" s="10" t="s">
        <v>1013</v>
      </c>
      <c r="I186" s="13"/>
      <c r="J186" s="47"/>
    </row>
    <row r="187" customHeight="1" spans="3:10">
      <c r="C187" s="10" t="s">
        <v>1013</v>
      </c>
      <c r="I187" s="13"/>
      <c r="J187" s="47"/>
    </row>
    <row r="188" customHeight="1" spans="3:10">
      <c r="C188" s="10" t="s">
        <v>1013</v>
      </c>
      <c r="I188" s="13"/>
      <c r="J188" s="47"/>
    </row>
    <row r="189" customHeight="1" spans="3:10">
      <c r="C189" s="10" t="s">
        <v>1013</v>
      </c>
      <c r="I189" s="13"/>
      <c r="J189" s="47"/>
    </row>
    <row r="190" customHeight="1" spans="3:10">
      <c r="C190" s="10" t="s">
        <v>1013</v>
      </c>
      <c r="I190" s="13"/>
      <c r="J190" s="47"/>
    </row>
    <row r="191" customHeight="1" spans="3:10">
      <c r="C191" s="10" t="s">
        <v>1013</v>
      </c>
      <c r="I191" s="13"/>
      <c r="J191" s="47"/>
    </row>
    <row r="192" customHeight="1" spans="3:10">
      <c r="C192" s="10" t="s">
        <v>1013</v>
      </c>
      <c r="I192" s="13"/>
      <c r="J192" s="47"/>
    </row>
    <row r="193" customHeight="1" spans="3:10">
      <c r="C193" s="10" t="s">
        <v>1013</v>
      </c>
      <c r="I193" s="13"/>
      <c r="J193" s="47"/>
    </row>
    <row r="194" customHeight="1" spans="3:10">
      <c r="C194" s="10" t="s">
        <v>1013</v>
      </c>
      <c r="I194" s="13"/>
      <c r="J194" s="47"/>
    </row>
    <row r="195" customHeight="1" spans="3:10">
      <c r="C195" s="10" t="s">
        <v>1013</v>
      </c>
      <c r="I195" s="13"/>
      <c r="J195" s="47"/>
    </row>
    <row r="196" customHeight="1" spans="3:10">
      <c r="C196" s="10" t="s">
        <v>1013</v>
      </c>
      <c r="I196" s="13"/>
      <c r="J196" s="47"/>
    </row>
    <row r="197" customHeight="1" spans="3:10">
      <c r="C197" s="10" t="s">
        <v>1013</v>
      </c>
      <c r="I197" s="13"/>
      <c r="J197" s="47"/>
    </row>
    <row r="198" customHeight="1" spans="3:10">
      <c r="C198" s="10" t="s">
        <v>1013</v>
      </c>
      <c r="I198" s="13"/>
      <c r="J198" s="47"/>
    </row>
    <row r="199" customHeight="1" spans="3:10">
      <c r="C199" s="10" t="s">
        <v>1013</v>
      </c>
      <c r="I199" s="13"/>
      <c r="J199" s="47"/>
    </row>
    <row r="200" customHeight="1" spans="3:10">
      <c r="C200" s="10" t="s">
        <v>1013</v>
      </c>
      <c r="I200" s="13"/>
      <c r="J200" s="47"/>
    </row>
    <row r="201" customHeight="1" spans="3:10">
      <c r="C201" s="10" t="s">
        <v>1013</v>
      </c>
      <c r="I201" s="13"/>
      <c r="J201" s="47"/>
    </row>
    <row r="202" customHeight="1" spans="3:10">
      <c r="C202" s="10" t="s">
        <v>1013</v>
      </c>
      <c r="I202" s="13"/>
      <c r="J202" s="47"/>
    </row>
    <row r="203" customHeight="1" spans="3:10">
      <c r="C203" s="10" t="s">
        <v>1013</v>
      </c>
      <c r="I203" s="13"/>
      <c r="J203" s="47"/>
    </row>
    <row r="204" customHeight="1" spans="3:10">
      <c r="C204" s="10" t="s">
        <v>1013</v>
      </c>
      <c r="I204" s="13"/>
      <c r="J204" s="47"/>
    </row>
    <row r="205" customHeight="1" spans="3:10">
      <c r="C205" s="10" t="s">
        <v>1013</v>
      </c>
      <c r="I205" s="13"/>
      <c r="J205" s="47"/>
    </row>
    <row r="206" customHeight="1" spans="3:10">
      <c r="C206" s="10" t="s">
        <v>1013</v>
      </c>
      <c r="I206" s="13"/>
      <c r="J206" s="47"/>
    </row>
    <row r="207" customHeight="1" spans="3:10">
      <c r="C207" s="10" t="s">
        <v>1013</v>
      </c>
      <c r="I207" s="13"/>
      <c r="J207" s="47"/>
    </row>
    <row r="208" customHeight="1" spans="3:10">
      <c r="C208" s="10" t="s">
        <v>1013</v>
      </c>
      <c r="I208" s="13"/>
      <c r="J208" s="47"/>
    </row>
    <row r="209" customHeight="1" spans="3:10">
      <c r="C209" s="10" t="s">
        <v>1013</v>
      </c>
      <c r="I209" s="13"/>
      <c r="J209" s="47"/>
    </row>
    <row r="210" customHeight="1" spans="3:10">
      <c r="C210" s="10" t="s">
        <v>1013</v>
      </c>
      <c r="I210" s="13"/>
      <c r="J210" s="47"/>
    </row>
    <row r="211" customHeight="1" spans="3:10">
      <c r="C211" s="10" t="s">
        <v>1013</v>
      </c>
      <c r="I211" s="13"/>
      <c r="J211" s="47"/>
    </row>
    <row r="212" customHeight="1" spans="3:10">
      <c r="C212" s="10" t="s">
        <v>1013</v>
      </c>
      <c r="I212" s="13"/>
      <c r="J212" s="47"/>
    </row>
    <row r="213" customHeight="1" spans="3:10">
      <c r="C213" s="10" t="s">
        <v>1013</v>
      </c>
      <c r="I213" s="13"/>
      <c r="J213" s="47"/>
    </row>
    <row r="214" customHeight="1" spans="3:10">
      <c r="C214" s="10" t="s">
        <v>1013</v>
      </c>
      <c r="I214" s="13"/>
      <c r="J214" s="47"/>
    </row>
    <row r="215" customHeight="1" spans="3:10">
      <c r="C215" s="10" t="s">
        <v>1013</v>
      </c>
      <c r="I215" s="13"/>
      <c r="J215" s="47"/>
    </row>
    <row r="216" customHeight="1" spans="3:10">
      <c r="C216" s="10" t="s">
        <v>1013</v>
      </c>
      <c r="I216" s="13"/>
      <c r="J216" s="47"/>
    </row>
    <row r="217" customHeight="1" spans="3:10">
      <c r="C217" s="10" t="s">
        <v>1013</v>
      </c>
      <c r="I217" s="13"/>
      <c r="J217" s="47"/>
    </row>
    <row r="218" customHeight="1" spans="3:10">
      <c r="C218" s="10" t="s">
        <v>1013</v>
      </c>
      <c r="I218" s="13"/>
      <c r="J218" s="47"/>
    </row>
    <row r="219" customHeight="1" spans="3:10">
      <c r="C219" s="10" t="s">
        <v>1013</v>
      </c>
      <c r="I219" s="13"/>
      <c r="J219" s="47"/>
    </row>
    <row r="220" customHeight="1" spans="3:10">
      <c r="C220" s="10" t="s">
        <v>1013</v>
      </c>
      <c r="I220" s="13"/>
      <c r="J220" s="47"/>
    </row>
    <row r="221" customHeight="1" spans="3:10">
      <c r="C221" s="10" t="s">
        <v>1013</v>
      </c>
      <c r="I221" s="13"/>
      <c r="J221" s="47"/>
    </row>
    <row r="222" customHeight="1" spans="3:10">
      <c r="C222" s="10" t="s">
        <v>1013</v>
      </c>
      <c r="I222" s="13"/>
      <c r="J222" s="47"/>
    </row>
    <row r="223" customHeight="1" spans="3:10">
      <c r="C223" s="10" t="s">
        <v>1013</v>
      </c>
      <c r="I223" s="13"/>
      <c r="J223" s="47"/>
    </row>
    <row r="224" customHeight="1" spans="3:10">
      <c r="C224" s="10" t="s">
        <v>1013</v>
      </c>
      <c r="I224" s="13"/>
      <c r="J224" s="47"/>
    </row>
    <row r="225" customHeight="1" spans="3:10">
      <c r="C225" s="10" t="s">
        <v>1013</v>
      </c>
      <c r="I225" s="13"/>
      <c r="J225" s="47"/>
    </row>
    <row r="226" customHeight="1" spans="3:10">
      <c r="C226" s="10" t="s">
        <v>1013</v>
      </c>
      <c r="I226" s="13"/>
      <c r="J226" s="47"/>
    </row>
    <row r="227" customHeight="1" spans="3:10">
      <c r="C227" s="10" t="s">
        <v>1013</v>
      </c>
      <c r="I227" s="13"/>
      <c r="J227" s="47"/>
    </row>
    <row r="228" customHeight="1" spans="3:10">
      <c r="C228" s="10" t="s">
        <v>1013</v>
      </c>
      <c r="I228" s="13"/>
      <c r="J228" s="47"/>
    </row>
    <row r="229" customHeight="1" spans="3:10">
      <c r="C229" s="10" t="s">
        <v>1013</v>
      </c>
      <c r="I229" s="13"/>
      <c r="J229" s="47"/>
    </row>
    <row r="230" customHeight="1" spans="3:10">
      <c r="C230" s="10" t="s">
        <v>1013</v>
      </c>
      <c r="I230" s="13"/>
      <c r="J230" s="47"/>
    </row>
    <row r="231" customHeight="1" spans="3:10">
      <c r="C231" s="10" t="s">
        <v>1013</v>
      </c>
      <c r="I231" s="13"/>
      <c r="J231" s="47"/>
    </row>
    <row r="232" customHeight="1" spans="3:10">
      <c r="C232" s="10" t="s">
        <v>1013</v>
      </c>
      <c r="I232" s="48"/>
      <c r="J232" s="47"/>
    </row>
    <row r="233" customHeight="1" spans="3:9">
      <c r="C233" s="10" t="s">
        <v>1013</v>
      </c>
      <c r="G233" s="11"/>
      <c r="H233" s="12"/>
      <c r="I233" s="49"/>
    </row>
    <row r="234" customHeight="1" spans="3:9">
      <c r="C234" s="10" t="s">
        <v>1013</v>
      </c>
      <c r="G234" s="11"/>
      <c r="H234" s="12"/>
      <c r="I234" s="49"/>
    </row>
    <row r="235" customHeight="1" spans="3:9">
      <c r="C235" s="10" t="s">
        <v>1013</v>
      </c>
      <c r="G235" s="11"/>
      <c r="H235" s="12"/>
      <c r="I235" s="49"/>
    </row>
    <row r="236" customHeight="1" spans="3:9">
      <c r="C236" s="10" t="s">
        <v>1013</v>
      </c>
      <c r="G236" s="11"/>
      <c r="H236" s="12"/>
      <c r="I236" s="49"/>
    </row>
    <row r="237" customHeight="1" spans="3:9">
      <c r="C237" s="10" t="s">
        <v>1013</v>
      </c>
      <c r="G237" s="11"/>
      <c r="H237" s="12"/>
      <c r="I237" s="49"/>
    </row>
    <row r="238" customHeight="1" spans="3:9">
      <c r="C238" s="10" t="s">
        <v>1013</v>
      </c>
      <c r="G238" s="11"/>
      <c r="H238" s="12"/>
      <c r="I238" s="49"/>
    </row>
    <row r="239" customHeight="1" spans="3:9">
      <c r="C239" s="10" t="s">
        <v>1013</v>
      </c>
      <c r="G239" s="11"/>
      <c r="H239" s="12"/>
      <c r="I239" s="49"/>
    </row>
    <row r="240" customHeight="1" spans="3:9">
      <c r="C240" s="10" t="s">
        <v>1013</v>
      </c>
      <c r="G240" s="11"/>
      <c r="H240" s="12"/>
      <c r="I240" s="49"/>
    </row>
    <row r="241" customHeight="1" spans="3:9">
      <c r="C241" s="10" t="s">
        <v>1013</v>
      </c>
      <c r="G241" s="11"/>
      <c r="H241" s="12"/>
      <c r="I241" s="49"/>
    </row>
    <row r="242" customHeight="1" spans="3:9">
      <c r="C242" s="10" t="s">
        <v>1013</v>
      </c>
      <c r="G242" s="11"/>
      <c r="H242" s="12"/>
      <c r="I242" s="49"/>
    </row>
    <row r="243" customHeight="1" spans="3:9">
      <c r="C243" s="10" t="s">
        <v>1013</v>
      </c>
      <c r="G243" s="11"/>
      <c r="H243" s="12"/>
      <c r="I243" s="49"/>
    </row>
    <row r="244" customHeight="1" spans="3:9">
      <c r="C244" s="10" t="s">
        <v>1013</v>
      </c>
      <c r="G244" s="11"/>
      <c r="H244" s="12"/>
      <c r="I244" s="49"/>
    </row>
    <row r="245" customHeight="1" spans="3:9">
      <c r="C245" s="10" t="s">
        <v>1013</v>
      </c>
      <c r="G245" s="11"/>
      <c r="H245" s="12"/>
      <c r="I245" s="49"/>
    </row>
    <row r="246" customHeight="1" spans="3:9">
      <c r="C246" s="10" t="s">
        <v>1013</v>
      </c>
      <c r="G246" s="11"/>
      <c r="H246" s="12"/>
      <c r="I246" s="49"/>
    </row>
    <row r="247" customHeight="1" spans="3:9">
      <c r="C247" s="10" t="s">
        <v>1013</v>
      </c>
      <c r="G247" s="11"/>
      <c r="H247" s="12"/>
      <c r="I247" s="49"/>
    </row>
    <row r="248" customHeight="1" spans="3:9">
      <c r="C248" s="10" t="s">
        <v>1013</v>
      </c>
      <c r="G248" s="11"/>
      <c r="H248" s="12"/>
      <c r="I248" s="49"/>
    </row>
    <row r="249" customHeight="1" spans="3:9">
      <c r="C249" s="10" t="s">
        <v>1013</v>
      </c>
      <c r="G249" s="11"/>
      <c r="H249" s="12"/>
      <c r="I249" s="49"/>
    </row>
    <row r="250" customHeight="1" spans="3:9">
      <c r="C250" s="10" t="s">
        <v>1013</v>
      </c>
      <c r="G250" s="11"/>
      <c r="H250" s="12"/>
      <c r="I250" s="49"/>
    </row>
    <row r="251" customHeight="1" spans="3:9">
      <c r="C251" s="10" t="s">
        <v>1013</v>
      </c>
      <c r="G251" s="11"/>
      <c r="H251" s="12"/>
      <c r="I251" s="49"/>
    </row>
    <row r="252" customHeight="1" spans="3:9">
      <c r="C252" s="10" t="s">
        <v>1013</v>
      </c>
      <c r="G252" s="11"/>
      <c r="H252" s="12"/>
      <c r="I252" s="49"/>
    </row>
    <row r="253" customHeight="1" spans="3:9">
      <c r="C253" s="10" t="s">
        <v>1013</v>
      </c>
      <c r="G253" s="11"/>
      <c r="H253" s="12"/>
      <c r="I253" s="49"/>
    </row>
    <row r="254" customHeight="1" spans="3:9">
      <c r="C254" s="10" t="s">
        <v>1013</v>
      </c>
      <c r="G254" s="11"/>
      <c r="H254" s="12"/>
      <c r="I254" s="49"/>
    </row>
    <row r="255" customHeight="1" spans="3:9">
      <c r="C255" s="10" t="s">
        <v>1013</v>
      </c>
      <c r="G255" s="11"/>
      <c r="H255" s="12"/>
      <c r="I255" s="49"/>
    </row>
    <row r="256" customHeight="1" spans="3:9">
      <c r="C256" s="10" t="s">
        <v>1013</v>
      </c>
      <c r="G256" s="11"/>
      <c r="H256" s="12"/>
      <c r="I256" s="49"/>
    </row>
    <row r="257" customHeight="1" spans="3:9">
      <c r="C257" s="10" t="s">
        <v>1013</v>
      </c>
      <c r="G257" s="11"/>
      <c r="H257" s="12"/>
      <c r="I257" s="49"/>
    </row>
    <row r="258" customHeight="1" spans="3:9">
      <c r="C258" s="10" t="s">
        <v>1013</v>
      </c>
      <c r="G258" s="11"/>
      <c r="H258" s="12"/>
      <c r="I258" s="49"/>
    </row>
    <row r="259" customHeight="1" spans="3:9">
      <c r="C259" s="10" t="s">
        <v>1013</v>
      </c>
      <c r="G259" s="11"/>
      <c r="H259" s="12"/>
      <c r="I259" s="49"/>
    </row>
    <row r="260" customHeight="1" spans="3:9">
      <c r="C260" s="10" t="s">
        <v>1013</v>
      </c>
      <c r="G260" s="11"/>
      <c r="H260" s="12"/>
      <c r="I260" s="49"/>
    </row>
    <row r="261" customHeight="1" spans="3:9">
      <c r="C261" s="10" t="s">
        <v>1013</v>
      </c>
      <c r="G261" s="11"/>
      <c r="H261" s="12"/>
      <c r="I261" s="49"/>
    </row>
    <row r="262" customHeight="1" spans="3:9">
      <c r="C262" s="10" t="s">
        <v>1013</v>
      </c>
      <c r="G262" s="11"/>
      <c r="H262" s="12"/>
      <c r="I262" s="49"/>
    </row>
    <row r="263" customHeight="1" spans="3:9">
      <c r="C263" s="10" t="s">
        <v>1013</v>
      </c>
      <c r="G263" s="11"/>
      <c r="H263" s="12"/>
      <c r="I263" s="49"/>
    </row>
    <row r="264" customHeight="1" spans="3:9">
      <c r="C264" s="10" t="s">
        <v>1013</v>
      </c>
      <c r="G264" s="11"/>
      <c r="H264" s="12"/>
      <c r="I264" s="49"/>
    </row>
    <row r="265" customHeight="1" spans="3:9">
      <c r="C265" s="10" t="s">
        <v>1013</v>
      </c>
      <c r="G265" s="11"/>
      <c r="H265" s="12"/>
      <c r="I265" s="49"/>
    </row>
    <row r="266" customHeight="1" spans="3:9">
      <c r="C266" s="10" t="s">
        <v>1013</v>
      </c>
      <c r="G266" s="11"/>
      <c r="H266" s="12"/>
      <c r="I266" s="49"/>
    </row>
    <row r="267" customHeight="1" spans="3:9">
      <c r="C267" s="10" t="s">
        <v>1013</v>
      </c>
      <c r="G267" s="11"/>
      <c r="H267" s="12"/>
      <c r="I267" s="49"/>
    </row>
    <row r="268" customHeight="1" spans="3:9">
      <c r="C268" s="10" t="s">
        <v>1013</v>
      </c>
      <c r="G268" s="11"/>
      <c r="H268" s="12"/>
      <c r="I268" s="49"/>
    </row>
    <row r="269" customHeight="1" spans="3:9">
      <c r="C269" s="10" t="s">
        <v>1013</v>
      </c>
      <c r="G269" s="11"/>
      <c r="H269" s="12"/>
      <c r="I269" s="49"/>
    </row>
    <row r="270" customHeight="1" spans="3:9">
      <c r="C270" s="10" t="s">
        <v>1013</v>
      </c>
      <c r="G270" s="11"/>
      <c r="H270" s="12"/>
      <c r="I270" s="49"/>
    </row>
    <row r="271" customHeight="1" spans="3:9">
      <c r="C271" s="10" t="s">
        <v>1013</v>
      </c>
      <c r="G271" s="11"/>
      <c r="H271" s="12"/>
      <c r="I271" s="49"/>
    </row>
    <row r="272" customHeight="1" spans="3:9">
      <c r="C272" s="10" t="s">
        <v>1013</v>
      </c>
      <c r="G272" s="11"/>
      <c r="H272" s="12"/>
      <c r="I272" s="49"/>
    </row>
    <row r="273" customHeight="1" spans="3:9">
      <c r="C273" s="10" t="s">
        <v>1013</v>
      </c>
      <c r="G273" s="11"/>
      <c r="H273" s="12"/>
      <c r="I273" s="49"/>
    </row>
    <row r="274" customHeight="1" spans="3:9">
      <c r="C274" s="10" t="s">
        <v>1013</v>
      </c>
      <c r="G274" s="11"/>
      <c r="H274" s="12"/>
      <c r="I274" s="49"/>
    </row>
    <row r="275" customHeight="1" spans="3:9">
      <c r="C275" s="10" t="s">
        <v>1013</v>
      </c>
      <c r="G275" s="11"/>
      <c r="H275" s="12"/>
      <c r="I275" s="49"/>
    </row>
    <row r="276" customHeight="1" spans="3:9">
      <c r="C276" s="10" t="s">
        <v>1013</v>
      </c>
      <c r="G276" s="11"/>
      <c r="H276" s="12"/>
      <c r="I276" s="49"/>
    </row>
    <row r="277" customHeight="1" spans="3:9">
      <c r="C277" s="10" t="s">
        <v>1013</v>
      </c>
      <c r="G277" s="11"/>
      <c r="H277" s="12"/>
      <c r="I277" s="49"/>
    </row>
    <row r="278" customHeight="1" spans="3:9">
      <c r="C278" s="10" t="s">
        <v>1013</v>
      </c>
      <c r="G278" s="11"/>
      <c r="H278" s="12"/>
      <c r="I278" s="49"/>
    </row>
    <row r="279" customHeight="1" spans="3:9">
      <c r="C279" s="10" t="s">
        <v>1013</v>
      </c>
      <c r="G279" s="11"/>
      <c r="H279" s="12"/>
      <c r="I279" s="49"/>
    </row>
    <row r="280" customHeight="1" spans="3:9">
      <c r="C280" s="10" t="s">
        <v>1013</v>
      </c>
      <c r="G280" s="11"/>
      <c r="H280" s="12"/>
      <c r="I280" s="49"/>
    </row>
    <row r="281" customHeight="1" spans="3:9">
      <c r="C281" s="10" t="s">
        <v>1013</v>
      </c>
      <c r="G281" s="11"/>
      <c r="H281" s="12"/>
      <c r="I281" s="49"/>
    </row>
    <row r="282" customHeight="1" spans="3:9">
      <c r="C282" s="10" t="s">
        <v>1013</v>
      </c>
      <c r="G282" s="11"/>
      <c r="H282" s="12"/>
      <c r="I282" s="49"/>
    </row>
    <row r="283" customHeight="1" spans="3:9">
      <c r="C283" s="10" t="s">
        <v>1013</v>
      </c>
      <c r="G283" s="11"/>
      <c r="H283" s="12"/>
      <c r="I283" s="49"/>
    </row>
    <row r="284" customHeight="1" spans="3:9">
      <c r="C284" s="10" t="s">
        <v>1013</v>
      </c>
      <c r="G284" s="11"/>
      <c r="H284" s="12"/>
      <c r="I284" s="49"/>
    </row>
    <row r="285" customHeight="1" spans="3:9">
      <c r="C285" s="10" t="s">
        <v>1013</v>
      </c>
      <c r="G285" s="11"/>
      <c r="H285" s="12"/>
      <c r="I285" s="49"/>
    </row>
    <row r="286" customHeight="1" spans="3:9">
      <c r="C286" s="10" t="s">
        <v>1013</v>
      </c>
      <c r="G286" s="11"/>
      <c r="H286" s="12"/>
      <c r="I286" s="49"/>
    </row>
    <row r="287" customHeight="1" spans="3:9">
      <c r="C287" s="10" t="s">
        <v>1013</v>
      </c>
      <c r="G287" s="11"/>
      <c r="H287" s="12"/>
      <c r="I287" s="49"/>
    </row>
    <row r="288" customHeight="1" spans="3:9">
      <c r="C288" s="10" t="s">
        <v>1013</v>
      </c>
      <c r="G288" s="11"/>
      <c r="H288" s="12"/>
      <c r="I288" s="49"/>
    </row>
    <row r="289" customHeight="1" spans="3:9">
      <c r="C289" s="10" t="s">
        <v>1013</v>
      </c>
      <c r="G289" s="11"/>
      <c r="H289" s="12"/>
      <c r="I289" s="49"/>
    </row>
    <row r="290" customHeight="1" spans="3:9">
      <c r="C290" s="10" t="s">
        <v>1013</v>
      </c>
      <c r="G290" s="11"/>
      <c r="H290" s="12"/>
      <c r="I290" s="49"/>
    </row>
    <row r="291" customHeight="1" spans="3:9">
      <c r="C291" s="10" t="s">
        <v>1013</v>
      </c>
      <c r="G291" s="11"/>
      <c r="H291" s="12"/>
      <c r="I291" s="49"/>
    </row>
    <row r="292" customHeight="1" spans="3:9">
      <c r="C292" s="10" t="s">
        <v>1013</v>
      </c>
      <c r="G292" s="11"/>
      <c r="H292" s="12"/>
      <c r="I292" s="49"/>
    </row>
    <row r="293" customHeight="1" spans="3:9">
      <c r="C293" s="10" t="s">
        <v>1013</v>
      </c>
      <c r="G293" s="11"/>
      <c r="H293" s="12"/>
      <c r="I293" s="49"/>
    </row>
    <row r="294" customHeight="1" spans="3:9">
      <c r="C294" s="10" t="s">
        <v>1013</v>
      </c>
      <c r="G294" s="11"/>
      <c r="H294" s="12"/>
      <c r="I294" s="49"/>
    </row>
    <row r="295" customHeight="1" spans="3:9">
      <c r="C295" s="10" t="s">
        <v>1013</v>
      </c>
      <c r="G295" s="11"/>
      <c r="H295" s="12"/>
      <c r="I295" s="49"/>
    </row>
    <row r="296" customHeight="1" spans="3:9">
      <c r="C296" s="10" t="s">
        <v>1013</v>
      </c>
      <c r="G296" s="11"/>
      <c r="H296" s="12"/>
      <c r="I296" s="49"/>
    </row>
    <row r="297" customHeight="1" spans="3:9">
      <c r="C297" s="10" t="s">
        <v>1013</v>
      </c>
      <c r="G297" s="11"/>
      <c r="H297" s="12"/>
      <c r="I297" s="49"/>
    </row>
    <row r="298" customHeight="1" spans="3:9">
      <c r="C298" s="10" t="s">
        <v>1013</v>
      </c>
      <c r="G298" s="11"/>
      <c r="H298" s="12"/>
      <c r="I298" s="49"/>
    </row>
    <row r="299" customHeight="1" spans="3:9">
      <c r="C299" s="10" t="s">
        <v>1013</v>
      </c>
      <c r="G299" s="11"/>
      <c r="H299" s="12"/>
      <c r="I299" s="49"/>
    </row>
    <row r="300" customHeight="1" spans="3:9">
      <c r="C300" s="10" t="s">
        <v>1013</v>
      </c>
      <c r="G300" s="11"/>
      <c r="H300" s="12"/>
      <c r="I300" s="49"/>
    </row>
    <row r="301" customHeight="1" spans="3:9">
      <c r="C301" s="10" t="s">
        <v>1013</v>
      </c>
      <c r="G301" s="11"/>
      <c r="H301" s="12"/>
      <c r="I301" s="49"/>
    </row>
    <row r="302" customHeight="1" spans="3:9">
      <c r="C302" s="10" t="s">
        <v>1013</v>
      </c>
      <c r="G302" s="11"/>
      <c r="H302" s="12"/>
      <c r="I302" s="49"/>
    </row>
    <row r="303" customHeight="1" spans="3:9">
      <c r="C303" s="10" t="s">
        <v>1013</v>
      </c>
      <c r="G303" s="11"/>
      <c r="H303" s="12"/>
      <c r="I303" s="49"/>
    </row>
    <row r="304" customHeight="1" spans="3:9">
      <c r="C304" s="10" t="s">
        <v>1013</v>
      </c>
      <c r="G304" s="11"/>
      <c r="H304" s="12"/>
      <c r="I304" s="49"/>
    </row>
    <row r="305" customHeight="1" spans="3:9">
      <c r="C305" s="10" t="s">
        <v>1013</v>
      </c>
      <c r="G305" s="11"/>
      <c r="H305" s="12"/>
      <c r="I305" s="49"/>
    </row>
    <row r="306" customHeight="1" spans="3:9">
      <c r="C306" s="10" t="s">
        <v>1013</v>
      </c>
      <c r="G306" s="11"/>
      <c r="H306" s="12"/>
      <c r="I306" s="49"/>
    </row>
    <row r="307" customHeight="1" spans="3:9">
      <c r="C307" s="10" t="s">
        <v>1013</v>
      </c>
      <c r="G307" s="11"/>
      <c r="H307" s="12"/>
      <c r="I307" s="49"/>
    </row>
    <row r="308" customHeight="1" spans="3:9">
      <c r="C308" s="10" t="s">
        <v>1013</v>
      </c>
      <c r="G308" s="11"/>
      <c r="H308" s="12"/>
      <c r="I308" s="49"/>
    </row>
    <row r="309" customHeight="1" spans="3:9">
      <c r="C309" s="10" t="s">
        <v>1013</v>
      </c>
      <c r="G309" s="11"/>
      <c r="H309" s="12"/>
      <c r="I309" s="49"/>
    </row>
    <row r="310" customHeight="1" spans="3:9">
      <c r="C310" s="10" t="s">
        <v>1013</v>
      </c>
      <c r="G310" s="11"/>
      <c r="H310" s="12"/>
      <c r="I310" s="49"/>
    </row>
    <row r="311" customHeight="1" spans="3:9">
      <c r="C311" s="10" t="s">
        <v>1013</v>
      </c>
      <c r="G311" s="11"/>
      <c r="H311" s="12"/>
      <c r="I311" s="49"/>
    </row>
    <row r="312" customHeight="1" spans="3:9">
      <c r="C312" s="10" t="s">
        <v>1013</v>
      </c>
      <c r="G312" s="11"/>
      <c r="H312" s="12"/>
      <c r="I312" s="49"/>
    </row>
    <row r="313" customHeight="1" spans="3:9">
      <c r="C313" s="10" t="s">
        <v>1013</v>
      </c>
      <c r="G313" s="11"/>
      <c r="H313" s="12"/>
      <c r="I313" s="49"/>
    </row>
    <row r="314" customHeight="1" spans="3:9">
      <c r="C314" s="10" t="s">
        <v>1013</v>
      </c>
      <c r="G314" s="11"/>
      <c r="H314" s="12"/>
      <c r="I314" s="49"/>
    </row>
    <row r="315" customHeight="1" spans="3:9">
      <c r="C315" s="10" t="s">
        <v>1013</v>
      </c>
      <c r="G315" s="11"/>
      <c r="H315" s="12"/>
      <c r="I315" s="49"/>
    </row>
    <row r="316" customHeight="1" spans="3:9">
      <c r="C316" s="10" t="s">
        <v>1013</v>
      </c>
      <c r="G316" s="11"/>
      <c r="H316" s="12"/>
      <c r="I316" s="49"/>
    </row>
    <row r="317" customHeight="1" spans="3:9">
      <c r="C317" s="10" t="s">
        <v>1013</v>
      </c>
      <c r="G317" s="11"/>
      <c r="H317" s="12"/>
      <c r="I317" s="49"/>
    </row>
    <row r="318" customHeight="1" spans="3:9">
      <c r="C318" s="10" t="s">
        <v>1013</v>
      </c>
      <c r="G318" s="11"/>
      <c r="H318" s="12"/>
      <c r="I318" s="49"/>
    </row>
    <row r="319" customHeight="1" spans="3:9">
      <c r="C319" s="10" t="s">
        <v>1013</v>
      </c>
      <c r="G319" s="11"/>
      <c r="H319" s="12"/>
      <c r="I319" s="49"/>
    </row>
    <row r="320" customHeight="1" spans="3:9">
      <c r="C320" s="10" t="s">
        <v>1013</v>
      </c>
      <c r="G320" s="11"/>
      <c r="H320" s="12"/>
      <c r="I320" s="49"/>
    </row>
    <row r="321" customHeight="1" spans="3:9">
      <c r="C321" s="10" t="s">
        <v>1013</v>
      </c>
      <c r="G321" s="11"/>
      <c r="H321" s="12"/>
      <c r="I321" s="49"/>
    </row>
    <row r="322" customHeight="1" spans="3:9">
      <c r="C322" s="10" t="s">
        <v>1013</v>
      </c>
      <c r="G322" s="11"/>
      <c r="H322" s="12"/>
      <c r="I322" s="49"/>
    </row>
    <row r="323" customHeight="1" spans="3:9">
      <c r="C323" s="10" t="s">
        <v>1013</v>
      </c>
      <c r="G323" s="11"/>
      <c r="H323" s="12"/>
      <c r="I323" s="49"/>
    </row>
    <row r="324" customHeight="1" spans="3:9">
      <c r="C324" s="10" t="s">
        <v>1013</v>
      </c>
      <c r="G324" s="11"/>
      <c r="H324" s="12"/>
      <c r="I324" s="49"/>
    </row>
    <row r="325" customHeight="1" spans="3:9">
      <c r="C325" s="10" t="s">
        <v>1013</v>
      </c>
      <c r="G325" s="11"/>
      <c r="H325" s="12"/>
      <c r="I325" s="49"/>
    </row>
    <row r="326" customHeight="1" spans="3:9">
      <c r="C326" s="10" t="s">
        <v>1013</v>
      </c>
      <c r="G326" s="11"/>
      <c r="H326" s="12"/>
      <c r="I326" s="49"/>
    </row>
    <row r="327" customHeight="1" spans="3:9">
      <c r="C327" s="10" t="s">
        <v>1013</v>
      </c>
      <c r="G327" s="11"/>
      <c r="H327" s="12"/>
      <c r="I327" s="49"/>
    </row>
    <row r="328" customHeight="1" spans="3:9">
      <c r="C328" s="10" t="s">
        <v>1013</v>
      </c>
      <c r="G328" s="11"/>
      <c r="H328" s="12"/>
      <c r="I328" s="49"/>
    </row>
    <row r="329" customHeight="1" spans="3:9">
      <c r="C329" s="10" t="s">
        <v>1013</v>
      </c>
      <c r="G329" s="11"/>
      <c r="H329" s="12"/>
      <c r="I329" s="49"/>
    </row>
    <row r="330" customHeight="1" spans="3:9">
      <c r="C330" s="10" t="s">
        <v>1013</v>
      </c>
      <c r="G330" s="11"/>
      <c r="H330" s="12"/>
      <c r="I330" s="49"/>
    </row>
    <row r="331" customHeight="1" spans="3:9">
      <c r="C331" s="10" t="s">
        <v>1013</v>
      </c>
      <c r="G331" s="11"/>
      <c r="H331" s="12"/>
      <c r="I331" s="49"/>
    </row>
    <row r="332" customHeight="1" spans="3:9">
      <c r="C332" s="10" t="s">
        <v>1013</v>
      </c>
      <c r="G332" s="11"/>
      <c r="H332" s="12"/>
      <c r="I332" s="49"/>
    </row>
    <row r="333" customHeight="1" spans="3:9">
      <c r="C333" s="10" t="s">
        <v>1013</v>
      </c>
      <c r="G333" s="11"/>
      <c r="H333" s="12"/>
      <c r="I333" s="49"/>
    </row>
    <row r="334" customHeight="1" spans="3:9">
      <c r="C334" s="10" t="s">
        <v>1013</v>
      </c>
      <c r="G334" s="11"/>
      <c r="H334" s="12"/>
      <c r="I334" s="49"/>
    </row>
    <row r="335" customHeight="1" spans="3:9">
      <c r="C335" s="10" t="s">
        <v>1013</v>
      </c>
      <c r="G335" s="11"/>
      <c r="H335" s="12"/>
      <c r="I335" s="49"/>
    </row>
    <row r="336" customHeight="1" spans="3:9">
      <c r="C336" s="10" t="s">
        <v>1013</v>
      </c>
      <c r="G336" s="11"/>
      <c r="H336" s="12"/>
      <c r="I336" s="49"/>
    </row>
    <row r="337" customHeight="1" spans="3:9">
      <c r="C337" s="10" t="s">
        <v>1013</v>
      </c>
      <c r="G337" s="11"/>
      <c r="H337" s="12"/>
      <c r="I337" s="49"/>
    </row>
    <row r="338" customHeight="1" spans="3:9">
      <c r="C338" s="10" t="s">
        <v>1013</v>
      </c>
      <c r="G338" s="11"/>
      <c r="H338" s="12"/>
      <c r="I338" s="49"/>
    </row>
    <row r="339" customHeight="1" spans="3:9">
      <c r="C339" s="10" t="s">
        <v>1013</v>
      </c>
      <c r="G339" s="11"/>
      <c r="H339" s="12"/>
      <c r="I339" s="49"/>
    </row>
    <row r="340" customHeight="1" spans="3:9">
      <c r="C340" s="10" t="s">
        <v>1013</v>
      </c>
      <c r="G340" s="11"/>
      <c r="H340" s="12"/>
      <c r="I340" s="49"/>
    </row>
    <row r="341" customHeight="1" spans="3:9">
      <c r="C341" s="10" t="s">
        <v>1013</v>
      </c>
      <c r="G341" s="11"/>
      <c r="H341" s="12"/>
      <c r="I341" s="49"/>
    </row>
    <row r="342" customHeight="1" spans="3:9">
      <c r="C342" s="10" t="s">
        <v>1013</v>
      </c>
      <c r="G342" s="11"/>
      <c r="H342" s="12"/>
      <c r="I342" s="49"/>
    </row>
    <row r="343" customHeight="1" spans="3:9">
      <c r="C343" s="10" t="s">
        <v>1013</v>
      </c>
      <c r="G343" s="11"/>
      <c r="H343" s="12"/>
      <c r="I343" s="49"/>
    </row>
    <row r="344" customHeight="1" spans="3:9">
      <c r="C344" s="10" t="s">
        <v>1013</v>
      </c>
      <c r="G344" s="11"/>
      <c r="H344" s="12"/>
      <c r="I344" s="49"/>
    </row>
    <row r="345" customHeight="1" spans="3:9">
      <c r="C345" s="10" t="s">
        <v>1013</v>
      </c>
      <c r="G345" s="11"/>
      <c r="H345" s="12"/>
      <c r="I345" s="49"/>
    </row>
    <row r="346" customHeight="1" spans="3:9">
      <c r="C346" s="10" t="s">
        <v>1013</v>
      </c>
      <c r="G346" s="11"/>
      <c r="H346" s="12"/>
      <c r="I346" s="49"/>
    </row>
    <row r="347" customHeight="1" spans="3:9">
      <c r="C347" s="10" t="s">
        <v>1013</v>
      </c>
      <c r="G347" s="11"/>
      <c r="H347" s="12"/>
      <c r="I347" s="49"/>
    </row>
    <row r="348" customHeight="1" spans="3:9">
      <c r="C348" s="10" t="s">
        <v>1013</v>
      </c>
      <c r="G348" s="11"/>
      <c r="H348" s="12"/>
      <c r="I348" s="49"/>
    </row>
    <row r="349" customHeight="1" spans="3:9">
      <c r="C349" s="10" t="s">
        <v>1013</v>
      </c>
      <c r="G349" s="11"/>
      <c r="H349" s="12"/>
      <c r="I349" s="49"/>
    </row>
    <row r="350" customHeight="1" spans="3:9">
      <c r="C350" s="10" t="s">
        <v>1013</v>
      </c>
      <c r="G350" s="11"/>
      <c r="H350" s="12"/>
      <c r="I350" s="49"/>
    </row>
    <row r="351" customHeight="1" spans="3:9">
      <c r="C351" s="10" t="s">
        <v>1013</v>
      </c>
      <c r="G351" s="11"/>
      <c r="H351" s="12"/>
      <c r="I351" s="49"/>
    </row>
    <row r="352" customHeight="1" spans="3:9">
      <c r="C352" s="10" t="s">
        <v>1013</v>
      </c>
      <c r="G352" s="11"/>
      <c r="H352" s="12"/>
      <c r="I352" s="49"/>
    </row>
    <row r="353" customHeight="1" spans="3:9">
      <c r="C353" s="10" t="s">
        <v>1013</v>
      </c>
      <c r="G353" s="11"/>
      <c r="H353" s="12"/>
      <c r="I353" s="49"/>
    </row>
    <row r="354" customHeight="1" spans="3:9">
      <c r="C354" s="10" t="s">
        <v>1013</v>
      </c>
      <c r="G354" s="11"/>
      <c r="H354" s="12"/>
      <c r="I354" s="49"/>
    </row>
    <row r="355" customHeight="1" spans="3:9">
      <c r="C355" s="10" t="s">
        <v>1013</v>
      </c>
      <c r="G355" s="11"/>
      <c r="H355" s="12"/>
      <c r="I355" s="49"/>
    </row>
    <row r="356" customHeight="1" spans="3:9">
      <c r="C356" s="10" t="s">
        <v>1013</v>
      </c>
      <c r="G356" s="11"/>
      <c r="H356" s="12"/>
      <c r="I356" s="49"/>
    </row>
    <row r="357" customHeight="1" spans="3:9">
      <c r="C357" s="10" t="s">
        <v>1013</v>
      </c>
      <c r="G357" s="11"/>
      <c r="H357" s="12"/>
      <c r="I357" s="49"/>
    </row>
    <row r="358" customHeight="1" spans="3:9">
      <c r="C358" s="10" t="s">
        <v>1013</v>
      </c>
      <c r="G358" s="11"/>
      <c r="H358" s="12"/>
      <c r="I358" s="49"/>
    </row>
    <row r="359" customHeight="1" spans="3:9">
      <c r="C359" s="10" t="s">
        <v>1013</v>
      </c>
      <c r="G359" s="11"/>
      <c r="H359" s="12"/>
      <c r="I359" s="49"/>
    </row>
    <row r="360" customHeight="1" spans="3:9">
      <c r="C360" s="10" t="s">
        <v>1013</v>
      </c>
      <c r="G360" s="11"/>
      <c r="H360" s="12"/>
      <c r="I360" s="49"/>
    </row>
    <row r="361" customHeight="1" spans="3:9">
      <c r="C361" s="10" t="s">
        <v>1013</v>
      </c>
      <c r="G361" s="11"/>
      <c r="H361" s="12"/>
      <c r="I361" s="49"/>
    </row>
    <row r="362" customHeight="1" spans="3:9">
      <c r="C362" s="10" t="s">
        <v>1013</v>
      </c>
      <c r="G362" s="11"/>
      <c r="H362" s="12"/>
      <c r="I362" s="49"/>
    </row>
    <row r="363" customHeight="1" spans="3:9">
      <c r="C363" s="10" t="s">
        <v>1013</v>
      </c>
      <c r="G363" s="11"/>
      <c r="H363" s="12"/>
      <c r="I363" s="49"/>
    </row>
    <row r="364" customHeight="1" spans="3:9">
      <c r="C364" s="10" t="s">
        <v>1013</v>
      </c>
      <c r="G364" s="11"/>
      <c r="H364" s="12"/>
      <c r="I364" s="49"/>
    </row>
    <row r="365" customHeight="1" spans="3:9">
      <c r="C365" s="10" t="s">
        <v>1013</v>
      </c>
      <c r="G365" s="11"/>
      <c r="H365" s="12"/>
      <c r="I365" s="49"/>
    </row>
    <row r="366" customHeight="1" spans="3:9">
      <c r="C366" s="10" t="s">
        <v>1013</v>
      </c>
      <c r="G366" s="11"/>
      <c r="H366" s="12"/>
      <c r="I366" s="49"/>
    </row>
    <row r="367" customHeight="1" spans="3:9">
      <c r="C367" s="10" t="s">
        <v>1013</v>
      </c>
      <c r="G367" s="11"/>
      <c r="H367" s="12"/>
      <c r="I367" s="49"/>
    </row>
    <row r="368" customHeight="1" spans="3:9">
      <c r="C368" s="10" t="s">
        <v>1013</v>
      </c>
      <c r="G368" s="11"/>
      <c r="H368" s="12"/>
      <c r="I368" s="49"/>
    </row>
    <row r="369" customHeight="1" spans="3:9">
      <c r="C369" s="10" t="s">
        <v>1013</v>
      </c>
      <c r="G369" s="11"/>
      <c r="H369" s="12"/>
      <c r="I369" s="49"/>
    </row>
    <row r="370" customHeight="1" spans="3:9">
      <c r="C370" s="10" t="s">
        <v>1013</v>
      </c>
      <c r="G370" s="11"/>
      <c r="H370" s="12"/>
      <c r="I370" s="49"/>
    </row>
    <row r="371" customHeight="1" spans="3:9">
      <c r="C371" s="10" t="s">
        <v>1013</v>
      </c>
      <c r="G371" s="11"/>
      <c r="H371" s="12"/>
      <c r="I371" s="49"/>
    </row>
    <row r="372" customHeight="1" spans="3:9">
      <c r="C372" s="10" t="s">
        <v>1013</v>
      </c>
      <c r="G372" s="11"/>
      <c r="H372" s="12"/>
      <c r="I372" s="49"/>
    </row>
    <row r="373" customHeight="1" spans="3:9">
      <c r="C373" s="10" t="s">
        <v>1013</v>
      </c>
      <c r="G373" s="11"/>
      <c r="H373" s="12"/>
      <c r="I373" s="49"/>
    </row>
    <row r="374" customHeight="1" spans="3:9">
      <c r="C374" s="10" t="s">
        <v>1013</v>
      </c>
      <c r="G374" s="11"/>
      <c r="H374" s="12"/>
      <c r="I374" s="49"/>
    </row>
    <row r="375" customHeight="1" spans="3:9">
      <c r="C375" s="10" t="s">
        <v>1013</v>
      </c>
      <c r="G375" s="11"/>
      <c r="H375" s="12"/>
      <c r="I375" s="49"/>
    </row>
    <row r="376" customHeight="1" spans="3:9">
      <c r="C376" s="10" t="s">
        <v>1013</v>
      </c>
      <c r="G376" s="11"/>
      <c r="H376" s="12"/>
      <c r="I376" s="49"/>
    </row>
    <row r="377" customHeight="1" spans="3:9">
      <c r="C377" s="10" t="s">
        <v>1013</v>
      </c>
      <c r="G377" s="11"/>
      <c r="H377" s="12"/>
      <c r="I377" s="49"/>
    </row>
    <row r="378" customHeight="1" spans="3:9">
      <c r="C378" s="10" t="s">
        <v>1013</v>
      </c>
      <c r="G378" s="11"/>
      <c r="H378" s="12"/>
      <c r="I378" s="49"/>
    </row>
    <row r="379" customHeight="1" spans="3:9">
      <c r="C379" s="10" t="s">
        <v>1013</v>
      </c>
      <c r="G379" s="11"/>
      <c r="H379" s="12"/>
      <c r="I379" s="49"/>
    </row>
    <row r="380" customHeight="1" spans="3:9">
      <c r="C380" s="10" t="s">
        <v>1013</v>
      </c>
      <c r="G380" s="11"/>
      <c r="H380" s="12"/>
      <c r="I380" s="49"/>
    </row>
    <row r="381" customHeight="1" spans="3:9">
      <c r="C381" s="10" t="s">
        <v>1013</v>
      </c>
      <c r="G381" s="11"/>
      <c r="H381" s="12"/>
      <c r="I381" s="49"/>
    </row>
    <row r="382" customHeight="1" spans="3:9">
      <c r="C382" s="10" t="s">
        <v>1013</v>
      </c>
      <c r="G382" s="11"/>
      <c r="H382" s="12"/>
      <c r="I382" s="49"/>
    </row>
    <row r="383" customHeight="1" spans="3:9">
      <c r="C383" s="10" t="s">
        <v>1013</v>
      </c>
      <c r="G383" s="11"/>
      <c r="H383" s="12"/>
      <c r="I383" s="49"/>
    </row>
    <row r="384" customHeight="1" spans="3:9">
      <c r="C384" s="10" t="s">
        <v>1013</v>
      </c>
      <c r="G384" s="11"/>
      <c r="H384" s="12"/>
      <c r="I384" s="49"/>
    </row>
    <row r="385" customHeight="1" spans="3:9">
      <c r="C385" s="10" t="s">
        <v>1013</v>
      </c>
      <c r="G385" s="11"/>
      <c r="H385" s="12"/>
      <c r="I385" s="49"/>
    </row>
    <row r="386" customHeight="1" spans="3:9">
      <c r="C386" s="10" t="s">
        <v>1013</v>
      </c>
      <c r="G386" s="11"/>
      <c r="H386" s="12"/>
      <c r="I386" s="49"/>
    </row>
    <row r="387" customHeight="1" spans="3:9">
      <c r="C387" s="10" t="s">
        <v>1013</v>
      </c>
      <c r="G387" s="11"/>
      <c r="H387" s="12"/>
      <c r="I387" s="49"/>
    </row>
    <row r="388" customHeight="1" spans="3:9">
      <c r="C388" s="10" t="s">
        <v>1013</v>
      </c>
      <c r="G388" s="11"/>
      <c r="H388" s="12"/>
      <c r="I388" s="49"/>
    </row>
    <row r="389" customHeight="1" spans="3:9">
      <c r="C389" s="10" t="s">
        <v>1013</v>
      </c>
      <c r="G389" s="11"/>
      <c r="H389" s="12"/>
      <c r="I389" s="49"/>
    </row>
    <row r="390" customHeight="1" spans="3:9">
      <c r="C390" s="10" t="s">
        <v>1013</v>
      </c>
      <c r="G390" s="11"/>
      <c r="H390" s="12"/>
      <c r="I390" s="49"/>
    </row>
    <row r="391" customHeight="1" spans="3:9">
      <c r="C391" s="10" t="s">
        <v>1013</v>
      </c>
      <c r="G391" s="11"/>
      <c r="H391" s="12"/>
      <c r="I391" s="49"/>
    </row>
    <row r="392" customHeight="1" spans="3:9">
      <c r="C392" s="10" t="s">
        <v>1013</v>
      </c>
      <c r="G392" s="11"/>
      <c r="H392" s="12"/>
      <c r="I392" s="49"/>
    </row>
    <row r="393" customHeight="1" spans="3:9">
      <c r="C393" s="10" t="s">
        <v>1013</v>
      </c>
      <c r="G393" s="11"/>
      <c r="H393" s="12"/>
      <c r="I393" s="49"/>
    </row>
    <row r="394" customHeight="1" spans="3:9">
      <c r="C394" s="10" t="s">
        <v>1013</v>
      </c>
      <c r="G394" s="11"/>
      <c r="H394" s="12"/>
      <c r="I394" s="49"/>
    </row>
    <row r="395" customHeight="1" spans="3:9">
      <c r="C395" s="10" t="s">
        <v>1013</v>
      </c>
      <c r="G395" s="11"/>
      <c r="H395" s="12"/>
      <c r="I395" s="49"/>
    </row>
    <row r="396" customHeight="1" spans="3:9">
      <c r="C396" s="10" t="s">
        <v>1013</v>
      </c>
      <c r="G396" s="11"/>
      <c r="H396" s="12"/>
      <c r="I396" s="49"/>
    </row>
    <row r="397" customHeight="1" spans="3:9">
      <c r="C397" s="10" t="s">
        <v>1013</v>
      </c>
      <c r="G397" s="11"/>
      <c r="H397" s="12"/>
      <c r="I397" s="49"/>
    </row>
    <row r="398" customHeight="1" spans="3:9">
      <c r="C398" s="10" t="s">
        <v>1013</v>
      </c>
      <c r="G398" s="11"/>
      <c r="H398" s="12"/>
      <c r="I398" s="49"/>
    </row>
    <row r="399" customHeight="1" spans="3:9">
      <c r="C399" s="10" t="s">
        <v>1013</v>
      </c>
      <c r="G399" s="11"/>
      <c r="H399" s="12"/>
      <c r="I399" s="49"/>
    </row>
    <row r="400" customHeight="1" spans="3:9">
      <c r="C400" s="10" t="s">
        <v>1013</v>
      </c>
      <c r="G400" s="11"/>
      <c r="H400" s="12"/>
      <c r="I400" s="49"/>
    </row>
    <row r="401" customHeight="1" spans="3:9">
      <c r="C401" s="10" t="s">
        <v>1013</v>
      </c>
      <c r="G401" s="11"/>
      <c r="H401" s="12"/>
      <c r="I401" s="49"/>
    </row>
    <row r="402" customHeight="1" spans="3:9">
      <c r="C402" s="10" t="s">
        <v>1013</v>
      </c>
      <c r="G402" s="11"/>
      <c r="H402" s="12"/>
      <c r="I402" s="49"/>
    </row>
    <row r="403" customHeight="1" spans="3:9">
      <c r="C403" s="10" t="s">
        <v>1013</v>
      </c>
      <c r="G403" s="11"/>
      <c r="H403" s="12"/>
      <c r="I403" s="49"/>
    </row>
    <row r="404" customHeight="1" spans="3:9">
      <c r="C404" s="10" t="s">
        <v>1013</v>
      </c>
      <c r="G404" s="11"/>
      <c r="H404" s="12"/>
      <c r="I404" s="49"/>
    </row>
    <row r="405" customHeight="1" spans="3:9">
      <c r="C405" s="10" t="s">
        <v>1013</v>
      </c>
      <c r="G405" s="11"/>
      <c r="H405" s="12"/>
      <c r="I405" s="49"/>
    </row>
    <row r="406" customHeight="1" spans="3:9">
      <c r="C406" s="10" t="s">
        <v>1013</v>
      </c>
      <c r="G406" s="11"/>
      <c r="H406" s="12"/>
      <c r="I406" s="49"/>
    </row>
    <row r="407" customHeight="1" spans="3:9">
      <c r="C407" s="10" t="s">
        <v>1013</v>
      </c>
      <c r="G407" s="11"/>
      <c r="H407" s="12"/>
      <c r="I407" s="49"/>
    </row>
    <row r="408" customHeight="1" spans="3:9">
      <c r="C408" s="10" t="s">
        <v>1013</v>
      </c>
      <c r="G408" s="11"/>
      <c r="H408" s="12"/>
      <c r="I408" s="49"/>
    </row>
    <row r="409" customHeight="1" spans="3:9">
      <c r="C409" s="10" t="s">
        <v>1013</v>
      </c>
      <c r="G409" s="11"/>
      <c r="H409" s="12"/>
      <c r="I409" s="49"/>
    </row>
    <row r="410" customHeight="1" spans="3:9">
      <c r="C410" s="10" t="s">
        <v>1013</v>
      </c>
      <c r="G410" s="11"/>
      <c r="H410" s="12"/>
      <c r="I410" s="49"/>
    </row>
    <row r="411" customHeight="1" spans="3:9">
      <c r="C411" s="10" t="s">
        <v>1013</v>
      </c>
      <c r="G411" s="11"/>
      <c r="H411" s="12"/>
      <c r="I411" s="49"/>
    </row>
    <row r="412" customHeight="1" spans="3:9">
      <c r="C412" s="10" t="s">
        <v>1013</v>
      </c>
      <c r="G412" s="11"/>
      <c r="H412" s="12"/>
      <c r="I412" s="49"/>
    </row>
    <row r="413" customHeight="1" spans="3:9">
      <c r="C413" s="10" t="s">
        <v>1013</v>
      </c>
      <c r="G413" s="11"/>
      <c r="H413" s="12"/>
      <c r="I413" s="49"/>
    </row>
    <row r="414" customHeight="1" spans="3:9">
      <c r="C414" s="10" t="s">
        <v>1013</v>
      </c>
      <c r="G414" s="11"/>
      <c r="H414" s="12"/>
      <c r="I414" s="49"/>
    </row>
    <row r="415" customHeight="1" spans="3:9">
      <c r="C415" s="10" t="s">
        <v>1013</v>
      </c>
      <c r="G415" s="11"/>
      <c r="H415" s="12"/>
      <c r="I415" s="49"/>
    </row>
    <row r="416" customHeight="1" spans="3:9">
      <c r="C416" s="10" t="s">
        <v>1013</v>
      </c>
      <c r="G416" s="11"/>
      <c r="H416" s="12"/>
      <c r="I416" s="49"/>
    </row>
    <row r="417" customHeight="1" spans="3:9">
      <c r="C417" s="10" t="s">
        <v>1013</v>
      </c>
      <c r="G417" s="11"/>
      <c r="H417" s="12"/>
      <c r="I417" s="49"/>
    </row>
    <row r="418" customHeight="1" spans="3:9">
      <c r="C418" s="10" t="s">
        <v>1013</v>
      </c>
      <c r="G418" s="11"/>
      <c r="H418" s="12"/>
      <c r="I418" s="49"/>
    </row>
    <row r="419" customHeight="1" spans="3:9">
      <c r="C419" s="10" t="s">
        <v>1013</v>
      </c>
      <c r="G419" s="11"/>
      <c r="H419" s="12"/>
      <c r="I419" s="49"/>
    </row>
    <row r="420" customHeight="1" spans="3:9">
      <c r="C420" s="10" t="s">
        <v>1013</v>
      </c>
      <c r="G420" s="11"/>
      <c r="H420" s="12"/>
      <c r="I420" s="49"/>
    </row>
    <row r="421" customHeight="1" spans="3:9">
      <c r="C421" s="10" t="s">
        <v>1013</v>
      </c>
      <c r="G421" s="11"/>
      <c r="H421" s="12"/>
      <c r="I421" s="49"/>
    </row>
    <row r="422" customHeight="1" spans="3:9">
      <c r="C422" s="10" t="s">
        <v>1013</v>
      </c>
      <c r="G422" s="11"/>
      <c r="H422" s="12"/>
      <c r="I422" s="49"/>
    </row>
    <row r="423" customHeight="1" spans="3:9">
      <c r="C423" s="10" t="s">
        <v>1013</v>
      </c>
      <c r="G423" s="11"/>
      <c r="H423" s="12"/>
      <c r="I423" s="49"/>
    </row>
    <row r="424" customHeight="1" spans="3:9">
      <c r="C424" s="10" t="s">
        <v>1013</v>
      </c>
      <c r="G424" s="11"/>
      <c r="H424" s="12"/>
      <c r="I424" s="49"/>
    </row>
    <row r="425" customHeight="1" spans="3:9">
      <c r="C425" s="10" t="s">
        <v>1013</v>
      </c>
      <c r="G425" s="11"/>
      <c r="H425" s="12"/>
      <c r="I425" s="49"/>
    </row>
    <row r="426" customHeight="1" spans="3:9">
      <c r="C426" s="10" t="s">
        <v>1013</v>
      </c>
      <c r="G426" s="11"/>
      <c r="H426" s="12"/>
      <c r="I426" s="49"/>
    </row>
    <row r="427" customHeight="1" spans="3:9">
      <c r="C427" s="10" t="s">
        <v>1013</v>
      </c>
      <c r="G427" s="11"/>
      <c r="H427" s="12"/>
      <c r="I427" s="49"/>
    </row>
    <row r="428" customHeight="1" spans="3:9">
      <c r="C428" s="10" t="s">
        <v>1013</v>
      </c>
      <c r="G428" s="11"/>
      <c r="H428" s="12"/>
      <c r="I428" s="49"/>
    </row>
    <row r="429" customHeight="1" spans="3:9">
      <c r="C429" s="10" t="s">
        <v>1013</v>
      </c>
      <c r="G429" s="11"/>
      <c r="H429" s="12"/>
      <c r="I429" s="49"/>
    </row>
    <row r="430" customHeight="1" spans="3:9">
      <c r="C430" s="10" t="s">
        <v>1013</v>
      </c>
      <c r="G430" s="11"/>
      <c r="H430" s="12"/>
      <c r="I430" s="49"/>
    </row>
    <row r="431" customHeight="1" spans="3:9">
      <c r="C431" s="10" t="s">
        <v>1013</v>
      </c>
      <c r="G431" s="11"/>
      <c r="H431" s="12"/>
      <c r="I431" s="49"/>
    </row>
    <row r="432" customHeight="1" spans="3:9">
      <c r="C432" s="10" t="s">
        <v>1013</v>
      </c>
      <c r="G432" s="11"/>
      <c r="H432" s="12"/>
      <c r="I432" s="49"/>
    </row>
    <row r="433" customHeight="1" spans="3:9">
      <c r="C433" s="10" t="s">
        <v>1013</v>
      </c>
      <c r="G433" s="11"/>
      <c r="H433" s="12"/>
      <c r="I433" s="49"/>
    </row>
    <row r="434" customHeight="1" spans="3:9">
      <c r="C434" s="10" t="s">
        <v>1013</v>
      </c>
      <c r="G434" s="11"/>
      <c r="H434" s="12"/>
      <c r="I434" s="49"/>
    </row>
    <row r="435" customHeight="1" spans="3:9">
      <c r="C435" s="10" t="s">
        <v>1013</v>
      </c>
      <c r="G435" s="11"/>
      <c r="H435" s="12"/>
      <c r="I435" s="49"/>
    </row>
    <row r="436" customHeight="1" spans="3:9">
      <c r="C436" s="10" t="s">
        <v>1013</v>
      </c>
      <c r="G436" s="11"/>
      <c r="H436" s="12"/>
      <c r="I436" s="49"/>
    </row>
    <row r="437" customHeight="1" spans="3:9">
      <c r="C437" s="10" t="s">
        <v>1013</v>
      </c>
      <c r="G437" s="11"/>
      <c r="H437" s="12"/>
      <c r="I437" s="49"/>
    </row>
    <row r="438" customHeight="1" spans="3:9">
      <c r="C438" s="10" t="s">
        <v>1013</v>
      </c>
      <c r="G438" s="11"/>
      <c r="H438" s="12"/>
      <c r="I438" s="49"/>
    </row>
    <row r="439" customHeight="1" spans="3:9">
      <c r="C439" s="10" t="s">
        <v>1013</v>
      </c>
      <c r="G439" s="11"/>
      <c r="H439" s="12"/>
      <c r="I439" s="49"/>
    </row>
    <row r="440" customHeight="1" spans="3:9">
      <c r="C440" s="10" t="s">
        <v>1013</v>
      </c>
      <c r="G440" s="11"/>
      <c r="H440" s="12"/>
      <c r="I440" s="49"/>
    </row>
    <row r="441" customHeight="1" spans="3:9">
      <c r="C441" s="10" t="s">
        <v>1013</v>
      </c>
      <c r="G441" s="11"/>
      <c r="H441" s="12"/>
      <c r="I441" s="49"/>
    </row>
    <row r="442" customHeight="1" spans="3:9">
      <c r="C442" s="10" t="s">
        <v>1013</v>
      </c>
      <c r="G442" s="11"/>
      <c r="H442" s="12"/>
      <c r="I442" s="49"/>
    </row>
    <row r="443" customHeight="1" spans="3:9">
      <c r="C443" s="10" t="s">
        <v>1013</v>
      </c>
      <c r="G443" s="11"/>
      <c r="H443" s="12"/>
      <c r="I443" s="49"/>
    </row>
    <row r="444" customHeight="1" spans="3:9">
      <c r="C444" s="10" t="s">
        <v>1013</v>
      </c>
      <c r="G444" s="11"/>
      <c r="H444" s="12"/>
      <c r="I444" s="49"/>
    </row>
    <row r="445" customHeight="1" spans="3:9">
      <c r="C445" s="10" t="s">
        <v>1013</v>
      </c>
      <c r="G445" s="11"/>
      <c r="H445" s="12"/>
      <c r="I445" s="49"/>
    </row>
    <row r="446" customHeight="1" spans="3:9">
      <c r="C446" s="10" t="s">
        <v>1013</v>
      </c>
      <c r="G446" s="11"/>
      <c r="H446" s="12"/>
      <c r="I446" s="49"/>
    </row>
    <row r="447" customHeight="1" spans="3:9">
      <c r="C447" s="10" t="s">
        <v>1013</v>
      </c>
      <c r="G447" s="11"/>
      <c r="H447" s="12"/>
      <c r="I447" s="49"/>
    </row>
    <row r="448" customHeight="1" spans="3:9">
      <c r="C448" s="10" t="s">
        <v>1013</v>
      </c>
      <c r="G448" s="11"/>
      <c r="H448" s="12"/>
      <c r="I448" s="49"/>
    </row>
    <row r="449" customHeight="1" spans="3:9">
      <c r="C449" s="10" t="s">
        <v>1013</v>
      </c>
      <c r="G449" s="11"/>
      <c r="H449" s="12"/>
      <c r="I449" s="49"/>
    </row>
    <row r="450" customHeight="1" spans="3:9">
      <c r="C450" s="10" t="s">
        <v>1013</v>
      </c>
      <c r="G450" s="11"/>
      <c r="H450" s="12"/>
      <c r="I450" s="49"/>
    </row>
    <row r="451" customHeight="1" spans="3:9">
      <c r="C451" s="10" t="s">
        <v>1013</v>
      </c>
      <c r="G451" s="11"/>
      <c r="H451" s="12"/>
      <c r="I451" s="49"/>
    </row>
    <row r="452" customHeight="1" spans="3:9">
      <c r="C452" s="10" t="s">
        <v>1013</v>
      </c>
      <c r="G452" s="11"/>
      <c r="H452" s="12"/>
      <c r="I452" s="49"/>
    </row>
    <row r="453" customHeight="1" spans="3:9">
      <c r="C453" s="10" t="s">
        <v>1013</v>
      </c>
      <c r="G453" s="11"/>
      <c r="H453" s="12"/>
      <c r="I453" s="49"/>
    </row>
    <row r="454" customHeight="1" spans="3:9">
      <c r="C454" s="10" t="s">
        <v>1013</v>
      </c>
      <c r="G454" s="11"/>
      <c r="H454" s="12"/>
      <c r="I454" s="49"/>
    </row>
    <row r="455" customHeight="1" spans="3:9">
      <c r="C455" s="10" t="s">
        <v>1013</v>
      </c>
      <c r="G455" s="11"/>
      <c r="H455" s="12"/>
      <c r="I455" s="49"/>
    </row>
    <row r="456" customHeight="1" spans="3:9">
      <c r="C456" s="10" t="s">
        <v>1013</v>
      </c>
      <c r="G456" s="11"/>
      <c r="H456" s="12"/>
      <c r="I456" s="49"/>
    </row>
    <row r="457" customHeight="1" spans="3:9">
      <c r="C457" s="10" t="s">
        <v>1013</v>
      </c>
      <c r="G457" s="11"/>
      <c r="H457" s="12"/>
      <c r="I457" s="49"/>
    </row>
    <row r="458" customHeight="1" spans="3:9">
      <c r="C458" s="10" t="s">
        <v>1013</v>
      </c>
      <c r="G458" s="11"/>
      <c r="H458" s="12"/>
      <c r="I458" s="49"/>
    </row>
    <row r="459" customHeight="1" spans="3:9">
      <c r="C459" s="10" t="s">
        <v>1013</v>
      </c>
      <c r="G459" s="11"/>
      <c r="H459" s="12"/>
      <c r="I459" s="49"/>
    </row>
    <row r="460" customHeight="1" spans="3:9">
      <c r="C460" s="10" t="s">
        <v>1013</v>
      </c>
      <c r="G460" s="11"/>
      <c r="H460" s="12"/>
      <c r="I460" s="49"/>
    </row>
    <row r="461" customHeight="1" spans="3:9">
      <c r="C461" s="10" t="s">
        <v>1013</v>
      </c>
      <c r="G461" s="11"/>
      <c r="H461" s="12"/>
      <c r="I461" s="49"/>
    </row>
    <row r="462" customHeight="1" spans="3:9">
      <c r="C462" s="10" t="s">
        <v>1013</v>
      </c>
      <c r="G462" s="11"/>
      <c r="H462" s="12"/>
      <c r="I462" s="49"/>
    </row>
    <row r="463" customHeight="1" spans="3:9">
      <c r="C463" s="10" t="s">
        <v>1013</v>
      </c>
      <c r="G463" s="11"/>
      <c r="H463" s="12"/>
      <c r="I463" s="49"/>
    </row>
    <row r="464" customHeight="1" spans="3:9">
      <c r="C464" s="10" t="s">
        <v>1013</v>
      </c>
      <c r="G464" s="11"/>
      <c r="H464" s="12"/>
      <c r="I464" s="49"/>
    </row>
    <row r="465" customHeight="1" spans="3:9">
      <c r="C465" s="10" t="s">
        <v>1013</v>
      </c>
      <c r="G465" s="11"/>
      <c r="H465" s="12"/>
      <c r="I465" s="49"/>
    </row>
    <row r="466" customHeight="1" spans="3:9">
      <c r="C466" s="10" t="s">
        <v>1013</v>
      </c>
      <c r="G466" s="11"/>
      <c r="H466" s="12"/>
      <c r="I466" s="49"/>
    </row>
    <row r="467" customHeight="1" spans="3:9">
      <c r="C467" s="10" t="s">
        <v>1013</v>
      </c>
      <c r="G467" s="11"/>
      <c r="H467" s="12"/>
      <c r="I467" s="49"/>
    </row>
    <row r="468" customHeight="1" spans="3:9">
      <c r="C468" s="10" t="s">
        <v>1013</v>
      </c>
      <c r="G468" s="11"/>
      <c r="H468" s="12"/>
      <c r="I468" s="49"/>
    </row>
    <row r="469" customHeight="1" spans="3:9">
      <c r="C469" s="10" t="s">
        <v>1013</v>
      </c>
      <c r="G469" s="11"/>
      <c r="H469" s="12"/>
      <c r="I469" s="49"/>
    </row>
    <row r="470" customHeight="1" spans="3:9">
      <c r="C470" s="10" t="s">
        <v>1013</v>
      </c>
      <c r="G470" s="11"/>
      <c r="H470" s="12"/>
      <c r="I470" s="49"/>
    </row>
    <row r="471" customHeight="1" spans="3:9">
      <c r="C471" s="10" t="s">
        <v>1013</v>
      </c>
      <c r="G471" s="11"/>
      <c r="H471" s="12"/>
      <c r="I471" s="49"/>
    </row>
    <row r="472" customHeight="1" spans="3:9">
      <c r="C472" s="10" t="s">
        <v>1013</v>
      </c>
      <c r="G472" s="11"/>
      <c r="H472" s="12"/>
      <c r="I472" s="49"/>
    </row>
    <row r="473" customHeight="1" spans="3:9">
      <c r="C473" s="10" t="s">
        <v>1013</v>
      </c>
      <c r="G473" s="11"/>
      <c r="H473" s="12"/>
      <c r="I473" s="49"/>
    </row>
    <row r="474" customHeight="1" spans="3:9">
      <c r="C474" s="10" t="s">
        <v>1013</v>
      </c>
      <c r="G474" s="11"/>
      <c r="H474" s="12"/>
      <c r="I474" s="49"/>
    </row>
    <row r="475" customHeight="1" spans="3:9">
      <c r="C475" s="10" t="s">
        <v>1013</v>
      </c>
      <c r="G475" s="11"/>
      <c r="H475" s="12"/>
      <c r="I475" s="49"/>
    </row>
    <row r="476" customHeight="1" spans="3:9">
      <c r="C476" s="10" t="s">
        <v>1013</v>
      </c>
      <c r="G476" s="11"/>
      <c r="H476" s="12"/>
      <c r="I476" s="49"/>
    </row>
    <row r="477" customHeight="1" spans="3:9">
      <c r="C477" s="10" t="s">
        <v>1013</v>
      </c>
      <c r="G477" s="11"/>
      <c r="H477" s="12"/>
      <c r="I477" s="49"/>
    </row>
    <row r="478" customHeight="1" spans="3:9">
      <c r="C478" s="10" t="s">
        <v>1013</v>
      </c>
      <c r="G478" s="11"/>
      <c r="H478" s="12"/>
      <c r="I478" s="49"/>
    </row>
    <row r="479" customHeight="1" spans="3:9">
      <c r="C479" s="10" t="s">
        <v>1013</v>
      </c>
      <c r="G479" s="11"/>
      <c r="H479" s="12"/>
      <c r="I479" s="49"/>
    </row>
    <row r="480" customHeight="1" spans="3:9">
      <c r="C480" s="10" t="s">
        <v>1013</v>
      </c>
      <c r="G480" s="11"/>
      <c r="H480" s="12"/>
      <c r="I480" s="49"/>
    </row>
    <row r="481" customHeight="1" spans="3:9">
      <c r="C481" s="10" t="s">
        <v>1013</v>
      </c>
      <c r="G481" s="11"/>
      <c r="H481" s="12"/>
      <c r="I481" s="49"/>
    </row>
    <row r="482" customHeight="1" spans="3:9">
      <c r="C482" s="10" t="s">
        <v>1013</v>
      </c>
      <c r="G482" s="11"/>
      <c r="H482" s="12"/>
      <c r="I482" s="49"/>
    </row>
    <row r="483" customHeight="1" spans="3:9">
      <c r="C483" s="10" t="s">
        <v>1013</v>
      </c>
      <c r="G483" s="11"/>
      <c r="H483" s="12"/>
      <c r="I483" s="49"/>
    </row>
    <row r="484" customHeight="1" spans="3:9">
      <c r="C484" s="10" t="s">
        <v>1013</v>
      </c>
      <c r="G484" s="11"/>
      <c r="H484" s="12"/>
      <c r="I484" s="49"/>
    </row>
    <row r="485" customHeight="1" spans="3:9">
      <c r="C485" s="10" t="s">
        <v>1013</v>
      </c>
      <c r="G485" s="11"/>
      <c r="H485" s="12"/>
      <c r="I485" s="49"/>
    </row>
    <row r="486" customHeight="1" spans="3:9">
      <c r="C486" s="10" t="s">
        <v>1013</v>
      </c>
      <c r="G486" s="11"/>
      <c r="H486" s="12"/>
      <c r="I486" s="49"/>
    </row>
    <row r="487" customHeight="1" spans="3:9">
      <c r="C487" s="10" t="s">
        <v>1013</v>
      </c>
      <c r="G487" s="11"/>
      <c r="H487" s="12"/>
      <c r="I487" s="49"/>
    </row>
    <row r="488" customHeight="1" spans="3:9">
      <c r="C488" s="10" t="s">
        <v>1013</v>
      </c>
      <c r="G488" s="11"/>
      <c r="H488" s="12"/>
      <c r="I488" s="49"/>
    </row>
    <row r="489" customHeight="1" spans="3:9">
      <c r="C489" s="10" t="s">
        <v>1013</v>
      </c>
      <c r="G489" s="11"/>
      <c r="H489" s="12"/>
      <c r="I489" s="49"/>
    </row>
    <row r="490" customHeight="1" spans="3:9">
      <c r="C490" s="10" t="s">
        <v>1013</v>
      </c>
      <c r="G490" s="11"/>
      <c r="H490" s="12"/>
      <c r="I490" s="49"/>
    </row>
    <row r="491" customHeight="1" spans="3:9">
      <c r="C491" s="10" t="s">
        <v>1013</v>
      </c>
      <c r="G491" s="11"/>
      <c r="H491" s="12"/>
      <c r="I491" s="49"/>
    </row>
    <row r="492" customHeight="1" spans="3:9">
      <c r="C492" s="10" t="s">
        <v>1013</v>
      </c>
      <c r="G492" s="11"/>
      <c r="H492" s="12"/>
      <c r="I492" s="49"/>
    </row>
    <row r="493" customHeight="1" spans="3:9">
      <c r="C493" s="10" t="s">
        <v>1013</v>
      </c>
      <c r="G493" s="11"/>
      <c r="H493" s="12"/>
      <c r="I493" s="49"/>
    </row>
    <row r="494" customHeight="1" spans="3:9">
      <c r="C494" s="10" t="s">
        <v>1013</v>
      </c>
      <c r="G494" s="11"/>
      <c r="H494" s="12"/>
      <c r="I494" s="49"/>
    </row>
    <row r="495" customHeight="1" spans="3:9">
      <c r="C495" s="10" t="s">
        <v>1013</v>
      </c>
      <c r="G495" s="11"/>
      <c r="H495" s="12"/>
      <c r="I495" s="49"/>
    </row>
    <row r="496" customHeight="1" spans="3:9">
      <c r="C496" s="10" t="s">
        <v>1013</v>
      </c>
      <c r="G496" s="11"/>
      <c r="H496" s="12"/>
      <c r="I496" s="49"/>
    </row>
    <row r="497" customHeight="1" spans="3:9">
      <c r="C497" s="10" t="s">
        <v>1013</v>
      </c>
      <c r="G497" s="11"/>
      <c r="H497" s="12"/>
      <c r="I497" s="49"/>
    </row>
    <row r="498" customHeight="1" spans="3:9">
      <c r="C498" s="10" t="s">
        <v>1013</v>
      </c>
      <c r="G498" s="11"/>
      <c r="H498" s="12"/>
      <c r="I498" s="49"/>
    </row>
    <row r="499" customHeight="1" spans="3:9">
      <c r="C499" s="10" t="s">
        <v>1013</v>
      </c>
      <c r="G499" s="11"/>
      <c r="H499" s="12"/>
      <c r="I499" s="49"/>
    </row>
    <row r="500" customHeight="1" spans="3:9">
      <c r="C500" s="10" t="s">
        <v>1013</v>
      </c>
      <c r="G500" s="11"/>
      <c r="H500" s="12"/>
      <c r="I500" s="49"/>
    </row>
    <row r="501" customHeight="1" spans="3:9">
      <c r="C501" s="10" t="s">
        <v>1013</v>
      </c>
      <c r="G501" s="11"/>
      <c r="H501" s="12"/>
      <c r="I501" s="49"/>
    </row>
    <row r="502" customHeight="1" spans="3:9">
      <c r="C502" s="10" t="s">
        <v>1013</v>
      </c>
      <c r="G502" s="11"/>
      <c r="H502" s="12"/>
      <c r="I502" s="49"/>
    </row>
    <row r="503" customHeight="1" spans="3:9">
      <c r="C503" s="10" t="s">
        <v>1013</v>
      </c>
      <c r="G503" s="11"/>
      <c r="H503" s="12"/>
      <c r="I503" s="49"/>
    </row>
    <row r="504" customHeight="1" spans="3:9">
      <c r="C504" s="10" t="s">
        <v>1013</v>
      </c>
      <c r="G504" s="11"/>
      <c r="H504" s="12"/>
      <c r="I504" s="49"/>
    </row>
    <row r="505" customHeight="1" spans="3:9">
      <c r="C505" s="10" t="s">
        <v>1013</v>
      </c>
      <c r="G505" s="11"/>
      <c r="H505" s="12"/>
      <c r="I505" s="49"/>
    </row>
    <row r="506" customHeight="1" spans="3:9">
      <c r="C506" s="10" t="s">
        <v>1013</v>
      </c>
      <c r="G506" s="11"/>
      <c r="H506" s="12"/>
      <c r="I506" s="49"/>
    </row>
    <row r="507" customHeight="1" spans="3:9">
      <c r="C507" s="10" t="s">
        <v>1013</v>
      </c>
      <c r="G507" s="11"/>
      <c r="H507" s="12"/>
      <c r="I507" s="49"/>
    </row>
    <row r="508" customHeight="1" spans="3:9">
      <c r="C508" s="10" t="s">
        <v>1013</v>
      </c>
      <c r="G508" s="11"/>
      <c r="H508" s="12"/>
      <c r="I508" s="49"/>
    </row>
    <row r="509" customHeight="1" spans="3:9">
      <c r="C509" s="10" t="s">
        <v>1013</v>
      </c>
      <c r="G509" s="11"/>
      <c r="H509" s="12"/>
      <c r="I509" s="49"/>
    </row>
    <row r="510" customHeight="1" spans="3:9">
      <c r="C510" s="10" t="s">
        <v>1013</v>
      </c>
      <c r="G510" s="11"/>
      <c r="H510" s="12"/>
      <c r="I510" s="49"/>
    </row>
    <row r="511" customHeight="1" spans="3:9">
      <c r="C511" s="10" t="s">
        <v>1013</v>
      </c>
      <c r="G511" s="11"/>
      <c r="H511" s="12"/>
      <c r="I511" s="49"/>
    </row>
    <row r="512" customHeight="1" spans="3:9">
      <c r="C512" s="10" t="s">
        <v>1013</v>
      </c>
      <c r="G512" s="11"/>
      <c r="H512" s="12"/>
      <c r="I512" s="49"/>
    </row>
    <row r="513" customHeight="1" spans="3:9">
      <c r="C513" s="10" t="s">
        <v>1013</v>
      </c>
      <c r="G513" s="11"/>
      <c r="H513" s="12"/>
      <c r="I513" s="49"/>
    </row>
    <row r="514" customHeight="1" spans="3:9">
      <c r="C514" s="10" t="s">
        <v>1013</v>
      </c>
      <c r="G514" s="11"/>
      <c r="H514" s="12"/>
      <c r="I514" s="49"/>
    </row>
    <row r="515" customHeight="1" spans="3:9">
      <c r="C515" s="10" t="s">
        <v>1013</v>
      </c>
      <c r="G515" s="11"/>
      <c r="H515" s="12"/>
      <c r="I515" s="49"/>
    </row>
    <row r="516" customHeight="1" spans="3:9">
      <c r="C516" s="10" t="s">
        <v>1013</v>
      </c>
      <c r="G516" s="11"/>
      <c r="H516" s="12"/>
      <c r="I516" s="49"/>
    </row>
    <row r="517" customHeight="1" spans="3:9">
      <c r="C517" s="10" t="s">
        <v>1013</v>
      </c>
      <c r="G517" s="11"/>
      <c r="H517" s="12"/>
      <c r="I517" s="49"/>
    </row>
    <row r="518" customHeight="1" spans="3:9">
      <c r="C518" s="10" t="s">
        <v>1013</v>
      </c>
      <c r="G518" s="11"/>
      <c r="H518" s="12"/>
      <c r="I518" s="49"/>
    </row>
    <row r="519" customHeight="1" spans="3:9">
      <c r="C519" s="10" t="s">
        <v>1013</v>
      </c>
      <c r="G519" s="11"/>
      <c r="H519" s="12"/>
      <c r="I519" s="49"/>
    </row>
    <row r="520" customHeight="1" spans="3:9">
      <c r="C520" s="10" t="s">
        <v>1013</v>
      </c>
      <c r="G520" s="11"/>
      <c r="H520" s="12"/>
      <c r="I520" s="49"/>
    </row>
    <row r="521" customHeight="1" spans="3:9">
      <c r="C521" s="10" t="s">
        <v>1013</v>
      </c>
      <c r="G521" s="11"/>
      <c r="H521" s="12"/>
      <c r="I521" s="49"/>
    </row>
    <row r="522" customHeight="1" spans="3:9">
      <c r="C522" s="10" t="s">
        <v>1013</v>
      </c>
      <c r="G522" s="11"/>
      <c r="H522" s="12"/>
      <c r="I522" s="49"/>
    </row>
    <row r="523" customHeight="1" spans="3:9">
      <c r="C523" s="10" t="s">
        <v>1013</v>
      </c>
      <c r="G523" s="11"/>
      <c r="H523" s="12"/>
      <c r="I523" s="49"/>
    </row>
    <row r="524" customHeight="1" spans="3:9">
      <c r="C524" s="10" t="s">
        <v>1013</v>
      </c>
      <c r="G524" s="11"/>
      <c r="H524" s="12"/>
      <c r="I524" s="49"/>
    </row>
    <row r="525" customHeight="1" spans="3:9">
      <c r="C525" s="10" t="s">
        <v>1013</v>
      </c>
      <c r="G525" s="11"/>
      <c r="H525" s="12"/>
      <c r="I525" s="49"/>
    </row>
    <row r="526" customHeight="1" spans="3:9">
      <c r="C526" s="10" t="s">
        <v>1013</v>
      </c>
      <c r="G526" s="11"/>
      <c r="H526" s="12"/>
      <c r="I526" s="49"/>
    </row>
    <row r="527" customHeight="1" spans="3:9">
      <c r="C527" s="10" t="s">
        <v>1013</v>
      </c>
      <c r="G527" s="11"/>
      <c r="H527" s="12"/>
      <c r="I527" s="49"/>
    </row>
    <row r="528" customHeight="1" spans="3:9">
      <c r="C528" s="10" t="s">
        <v>1013</v>
      </c>
      <c r="G528" s="11"/>
      <c r="H528" s="12"/>
      <c r="I528" s="49"/>
    </row>
    <row r="529" customHeight="1" spans="3:9">
      <c r="C529" s="10" t="s">
        <v>1013</v>
      </c>
      <c r="G529" s="11"/>
      <c r="H529" s="12"/>
      <c r="I529" s="49"/>
    </row>
    <row r="530" customHeight="1" spans="3:9">
      <c r="C530" s="10" t="s">
        <v>1013</v>
      </c>
      <c r="G530" s="11"/>
      <c r="H530" s="12"/>
      <c r="I530" s="49"/>
    </row>
    <row r="531" customHeight="1" spans="3:9">
      <c r="C531" s="10" t="s">
        <v>1013</v>
      </c>
      <c r="G531" s="11"/>
      <c r="H531" s="12"/>
      <c r="I531" s="49"/>
    </row>
    <row r="532" customHeight="1" spans="3:9">
      <c r="C532" s="10" t="s">
        <v>1013</v>
      </c>
      <c r="G532" s="11"/>
      <c r="H532" s="12"/>
      <c r="I532" s="49"/>
    </row>
    <row r="533" customHeight="1" spans="3:9">
      <c r="C533" s="10" t="s">
        <v>1013</v>
      </c>
      <c r="G533" s="11"/>
      <c r="H533" s="12"/>
      <c r="I533" s="49"/>
    </row>
    <row r="534" customHeight="1" spans="3:9">
      <c r="C534" s="10" t="s">
        <v>1013</v>
      </c>
      <c r="G534" s="11"/>
      <c r="H534" s="12"/>
      <c r="I534" s="49"/>
    </row>
    <row r="535" customHeight="1" spans="3:9">
      <c r="C535" s="10" t="s">
        <v>1013</v>
      </c>
      <c r="G535" s="11"/>
      <c r="H535" s="12"/>
      <c r="I535" s="49"/>
    </row>
    <row r="536" customHeight="1" spans="3:9">
      <c r="C536" s="10" t="s">
        <v>1013</v>
      </c>
      <c r="G536" s="11"/>
      <c r="H536" s="12"/>
      <c r="I536" s="49"/>
    </row>
    <row r="537" customHeight="1" spans="3:9">
      <c r="C537" s="10" t="s">
        <v>1013</v>
      </c>
      <c r="G537" s="11"/>
      <c r="H537" s="12"/>
      <c r="I537" s="49"/>
    </row>
    <row r="538" customHeight="1" spans="3:9">
      <c r="C538" s="10" t="s">
        <v>1013</v>
      </c>
      <c r="G538" s="11"/>
      <c r="H538" s="12"/>
      <c r="I538" s="49"/>
    </row>
    <row r="539" customHeight="1" spans="3:9">
      <c r="C539" s="10" t="s">
        <v>1013</v>
      </c>
      <c r="G539" s="11"/>
      <c r="H539" s="12"/>
      <c r="I539" s="49"/>
    </row>
    <row r="540" customHeight="1" spans="3:9">
      <c r="C540" s="10" t="s">
        <v>1013</v>
      </c>
      <c r="G540" s="11"/>
      <c r="H540" s="12"/>
      <c r="I540" s="49"/>
    </row>
    <row r="541" customHeight="1" spans="3:9">
      <c r="C541" s="10" t="s">
        <v>1013</v>
      </c>
      <c r="G541" s="11"/>
      <c r="H541" s="12"/>
      <c r="I541" s="49"/>
    </row>
    <row r="542" customHeight="1" spans="3:9">
      <c r="C542" s="10" t="s">
        <v>1013</v>
      </c>
      <c r="G542" s="11"/>
      <c r="H542" s="12"/>
      <c r="I542" s="49"/>
    </row>
    <row r="543" customHeight="1" spans="3:9">
      <c r="C543" s="10" t="s">
        <v>1013</v>
      </c>
      <c r="G543" s="11"/>
      <c r="H543" s="12"/>
      <c r="I543" s="49"/>
    </row>
    <row r="544" customHeight="1" spans="3:9">
      <c r="C544" s="10" t="s">
        <v>1013</v>
      </c>
      <c r="G544" s="11"/>
      <c r="H544" s="12"/>
      <c r="I544" s="49"/>
    </row>
    <row r="545" customHeight="1" spans="3:9">
      <c r="C545" s="10" t="s">
        <v>1013</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E4" sqref="E4"/>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1015</v>
      </c>
      <c r="D1" s="4" t="s">
        <v>1016</v>
      </c>
      <c r="E1" s="4" t="s">
        <v>1017</v>
      </c>
      <c r="F1" s="4" t="s">
        <v>1018</v>
      </c>
      <c r="G1" s="4" t="s">
        <v>1019</v>
      </c>
    </row>
    <row r="2" ht="24" customHeight="1" spans="3:5">
      <c r="C2" s="5" t="s">
        <v>69</v>
      </c>
      <c r="D2" s="1" t="s">
        <v>1020</v>
      </c>
      <c r="E2" s="250" t="s">
        <v>1021</v>
      </c>
    </row>
    <row r="3" customHeight="1" spans="3:5">
      <c r="C3" s="6" t="s">
        <v>109</v>
      </c>
      <c r="D3" s="1" t="s">
        <v>1022</v>
      </c>
      <c r="E3" s="250" t="s">
        <v>1023</v>
      </c>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2">
    <sortState ref="C1:C2">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2023-04-12T08:16:00Z</dcterms:created>
  <dcterms:modified xsi:type="dcterms:W3CDTF">2023-12-20T05:34:11Z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2052-12.1.0.16120</vt:lpwstr>
  </property>
  <property fmtid="{D5CDD505-2E9C-101B-9397-08002B2CF9AE}" pid="4" name="KSOReadingLayout">
    <vt:bool>false</vt:bool>
  </property>
</Properties>
</file>