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报价单" sheetId="5" r:id="rId1"/>
    <sheet name="成本预算表" sheetId="7" r:id="rId2"/>
  </sheets>
  <calcPr calcId="144525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E16" authorId="0">
      <text>
        <r>
          <rPr>
            <sz val="9"/>
            <rFont val="宋体"/>
            <charset val="134"/>
          </rPr>
          <t xml:space="preserve">=人*天*台
</t>
        </r>
      </text>
    </comment>
    <comment ref="E17" authorId="0">
      <text>
        <r>
          <rPr>
            <sz val="9"/>
            <rFont val="宋体"/>
            <charset val="134"/>
          </rPr>
          <t>=人*天*台</t>
        </r>
      </text>
    </comment>
    <comment ref="E18" authorId="0">
      <text>
        <r>
          <rPr>
            <sz val="9"/>
            <rFont val="宋体"/>
            <charset val="134"/>
          </rPr>
          <t>=人*天*台</t>
        </r>
      </text>
    </comment>
    <comment ref="E19" authorId="0">
      <text>
        <r>
          <rPr>
            <sz val="9"/>
            <rFont val="宋体"/>
            <charset val="134"/>
          </rPr>
          <t xml:space="preserve">=人*天
</t>
        </r>
      </text>
    </comment>
    <comment ref="E20" authorId="0">
      <text>
        <r>
          <rPr>
            <sz val="9"/>
            <rFont val="宋体"/>
            <charset val="134"/>
          </rPr>
          <t>=人*天*台</t>
        </r>
      </text>
    </comment>
    <comment ref="E21" authorId="0">
      <text>
        <r>
          <rPr>
            <sz val="9"/>
            <rFont val="宋体"/>
            <charset val="134"/>
          </rPr>
          <t>=人*天*台</t>
        </r>
      </text>
    </comment>
    <comment ref="E23" authorId="0">
      <text>
        <r>
          <rPr>
            <sz val="9"/>
            <rFont val="宋体"/>
            <charset val="134"/>
          </rPr>
          <t xml:space="preserve">=人*天*台
</t>
        </r>
      </text>
    </comment>
    <comment ref="E24" authorId="0">
      <text>
        <r>
          <rPr>
            <sz val="9"/>
            <rFont val="宋体"/>
            <charset val="134"/>
          </rPr>
          <t>=人*天*台</t>
        </r>
      </text>
    </comment>
    <comment ref="E28" authorId="0">
      <text>
        <r>
          <rPr>
            <sz val="9"/>
            <rFont val="宋体"/>
            <charset val="134"/>
          </rPr>
          <t xml:space="preserve">单程（km）*（高速（元/km）+油费(元/km)）*次数
</t>
        </r>
      </text>
    </comment>
    <comment ref="E30" authorId="0">
      <text>
        <r>
          <rPr>
            <sz val="9"/>
            <rFont val="宋体"/>
            <charset val="134"/>
          </rPr>
          <t xml:space="preserve">施工天数*施工人数
</t>
        </r>
      </text>
    </comment>
    <comment ref="E31" authorId="0">
      <text>
        <r>
          <rPr>
            <sz val="9"/>
            <rFont val="宋体"/>
            <charset val="134"/>
          </rPr>
          <t xml:space="preserve">施工天数*施工人数
</t>
        </r>
      </text>
    </comment>
    <comment ref="G47" authorId="1">
      <text>
        <r>
          <rPr>
            <sz val="9"/>
            <rFont val="宋体"/>
            <charset val="134"/>
          </rPr>
          <t>=(外径mm-壁厚mm)*壁厚mm*0.02796*长m</t>
        </r>
      </text>
    </comment>
  </commentList>
</comments>
</file>

<file path=xl/sharedStrings.xml><?xml version="1.0" encoding="utf-8"?>
<sst xmlns="http://schemas.openxmlformats.org/spreadsheetml/2006/main" count="224" uniqueCount="134">
  <si>
    <t>报价单</t>
  </si>
  <si>
    <t>业主单位</t>
  </si>
  <si>
    <t>北京祥云兴隆农业科技发展有限公司</t>
  </si>
  <si>
    <t>报价单位</t>
  </si>
  <si>
    <t>北京峻林节能科技有限公司</t>
  </si>
  <si>
    <t>项目地址</t>
  </si>
  <si>
    <t>北京市昌平区小汤山农业科技示范园西区19号</t>
  </si>
  <si>
    <t>报修电话</t>
  </si>
  <si>
    <t>010-52408023  400-636-7337</t>
  </si>
  <si>
    <t>联系人</t>
  </si>
  <si>
    <t>周明建经理</t>
  </si>
  <si>
    <t>报价编号</t>
  </si>
  <si>
    <t>NHY-20231017-L-01-01-049</t>
  </si>
  <si>
    <t>联系电话</t>
  </si>
  <si>
    <t>18117612973</t>
  </si>
  <si>
    <t>业务负责人</t>
  </si>
  <si>
    <t>赵兴华       18001317823</t>
  </si>
  <si>
    <t>微信/邮箱</t>
  </si>
  <si>
    <t>技术负责人</t>
  </si>
  <si>
    <t>郭佩港        13366920557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</si>
  <si>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</si>
  <si>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</si>
  <si>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</si>
  <si>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</si>
  <si>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</si>
  <si>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</si>
  <si>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</si>
  <si>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</si>
  <si>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</si>
  <si>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水冷螺杆机</t>
  </si>
  <si>
    <t>维克</t>
  </si>
  <si>
    <t>VWSF15011NNA</t>
  </si>
  <si>
    <t>台</t>
  </si>
  <si>
    <t>2017年5月</t>
  </si>
  <si>
    <t>/</t>
  </si>
  <si>
    <t>现状</t>
  </si>
  <si>
    <t xml:space="preserve">1、一台维克机组油压低报故障；
</t>
  </si>
  <si>
    <t>方案</t>
  </si>
  <si>
    <t xml:space="preserve">1.维克机组添加冷冻油，更换温度传感器个；
</t>
  </si>
  <si>
    <r>
      <t xml:space="preserve">             报 价 明 细                           </t>
    </r>
    <r>
      <rPr>
        <sz val="10"/>
        <rFont val="宋体"/>
        <charset val="134"/>
      </rPr>
      <t xml:space="preserve"> 单位（人民币）：元 </t>
    </r>
  </si>
  <si>
    <t>部品/作业名称</t>
  </si>
  <si>
    <t>单价</t>
  </si>
  <si>
    <t>金额/￥</t>
  </si>
  <si>
    <t>服务</t>
  </si>
  <si>
    <t>技术服务</t>
  </si>
  <si>
    <t>维克/格力</t>
  </si>
  <si>
    <t>不含税小计</t>
  </si>
  <si>
    <t>税金</t>
  </si>
  <si>
    <t>价税小计</t>
  </si>
  <si>
    <t>配件/材料</t>
  </si>
  <si>
    <t>冷冻油</t>
  </si>
  <si>
    <t>桶</t>
  </si>
  <si>
    <t>温度传感器</t>
  </si>
  <si>
    <t>个</t>
  </si>
  <si>
    <t>价税总计</t>
  </si>
  <si>
    <t>备注：1、报价外的项目另计。</t>
  </si>
  <si>
    <t xml:space="preserve">报  价  回  复 </t>
  </si>
  <si>
    <t xml:space="preserve">  希望作业 /日期：     年    月    日</t>
  </si>
  <si>
    <t>收 货 人：</t>
  </si>
  <si>
    <t xml:space="preserve">  普通发票:</t>
  </si>
  <si>
    <t>详细地址：</t>
  </si>
  <si>
    <t xml:space="preserve">  增值税发票:</t>
  </si>
  <si>
    <t>请传真一般纳税人证明及税务登记副本</t>
  </si>
  <si>
    <t>联系电话：</t>
  </si>
  <si>
    <t xml:space="preserve">  发票单位：</t>
  </si>
  <si>
    <t>传真号码：</t>
  </si>
  <si>
    <t>邮政编码：</t>
  </si>
  <si>
    <t xml:space="preserve">   签字盖章（客户）：</t>
  </si>
  <si>
    <t>成本清单</t>
  </si>
  <si>
    <t>北京三汇能环科技发展有限公司</t>
  </si>
  <si>
    <t>冷却泵</t>
  </si>
  <si>
    <t>75KW</t>
  </si>
  <si>
    <t>冷冻泵</t>
  </si>
  <si>
    <t>55KW</t>
  </si>
  <si>
    <t>1、一台维克机组油压低报故障；
2、2号格力机组压缩机头线圈坏了轴承异响，需要用库房备用机头；
3、库房备用机头轴承异响，运行高压，需要维修。</t>
  </si>
  <si>
    <t>1.维克机组添加冷冻油，更换温度传感器个；
2.库房备用压缩机轴承更换，高压处理；
3、2号机组收制冷剂，拆装压缩机，压缩机换油。</t>
  </si>
  <si>
    <t>类别</t>
  </si>
  <si>
    <t>交付</t>
  </si>
  <si>
    <t>准备、路途、培训、撤场等</t>
  </si>
  <si>
    <t>天</t>
  </si>
  <si>
    <t>收制冷剂</t>
  </si>
  <si>
    <t>拆装压缩机</t>
  </si>
  <si>
    <t>氟系统清洗</t>
  </si>
  <si>
    <t>更换冷冻油服务费、调试</t>
  </si>
  <si>
    <t>喷淋清洗</t>
  </si>
  <si>
    <t>吸收器、冷凝器清洗、预膜</t>
  </si>
  <si>
    <t>新增超温、超压预警功能</t>
  </si>
  <si>
    <t>项</t>
  </si>
  <si>
    <t>放溶液、加溶液等配合</t>
  </si>
  <si>
    <t>机组调试</t>
  </si>
  <si>
    <t>直燃机年度保养技术服务</t>
  </si>
  <si>
    <t>台/年</t>
  </si>
  <si>
    <t>真空锅炉年度保养技术服务</t>
  </si>
  <si>
    <t>工具及辅材</t>
  </si>
  <si>
    <t>交通、运输</t>
  </si>
  <si>
    <t>外地</t>
  </si>
  <si>
    <t>单程</t>
  </si>
  <si>
    <t>交通费</t>
  </si>
  <si>
    <t>住宿</t>
  </si>
  <si>
    <t>餐费补助</t>
  </si>
  <si>
    <t>不含税价小计</t>
  </si>
  <si>
    <t>毛利</t>
  </si>
  <si>
    <t>不含税小计*100%</t>
  </si>
  <si>
    <t>交付价税合计</t>
  </si>
  <si>
    <t>采购</t>
  </si>
  <si>
    <t>采购/外协</t>
  </si>
  <si>
    <t>压缩机维修</t>
  </si>
  <si>
    <t>外协，不含税</t>
  </si>
  <si>
    <t>货拉拉</t>
  </si>
  <si>
    <t>趟</t>
  </si>
  <si>
    <t>19.8升/桶</t>
  </si>
  <si>
    <t>传感器</t>
  </si>
  <si>
    <t>内置油过滤器</t>
  </si>
  <si>
    <t>干燥过滤器</t>
  </si>
  <si>
    <t>D48</t>
  </si>
  <si>
    <t>高发</t>
  </si>
  <si>
    <t>ZXQ-81H3M3</t>
  </si>
  <si>
    <t>起重就位等</t>
  </si>
  <si>
    <t>外包</t>
  </si>
  <si>
    <t>运费</t>
  </si>
  <si>
    <t>吨</t>
  </si>
  <si>
    <t>回收</t>
  </si>
  <si>
    <t>铜管</t>
  </si>
  <si>
    <t>φ16*0.8*2300</t>
  </si>
  <si>
    <t>根</t>
  </si>
  <si>
    <t>不含税小计*5%</t>
  </si>
  <si>
    <t>价税合计</t>
  </si>
  <si>
    <t>销售</t>
  </si>
  <si>
    <t>合同金额</t>
  </si>
  <si>
    <t>销售部运营提成</t>
  </si>
  <si>
    <t>新客户开发费用</t>
  </si>
  <si>
    <t>公司毛利</t>
  </si>
  <si>
    <t>含税小计</t>
  </si>
  <si>
    <t>备注：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</si>
</sst>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#,##0.00_ "/>
    <numFmt numFmtId="179" formatCode="[DBNum2][$RMB]General;[Red][DBNum2][$RMB]General"/>
    <numFmt numFmtId="180" formatCode="0.00_);[Red]\(0.00\)"/>
  </numFmts>
  <fonts count="37">
    <font>
      <sz val="10"/>
      <name val="黑体"/>
      <family val="3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u/>
      <sz val="10"/>
      <color indexed="12"/>
      <name val="黑体"/>
      <family val="3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  <scheme val="minor"/>
    </font>
    <font>
      <sz val="11.5"/>
      <name val="黑体"/>
      <family val="3"/>
      <charset val="134"/>
    </font>
    <font>
      <u/>
      <sz val="10"/>
      <name val="宋体"/>
      <charset val="134"/>
    </font>
    <font>
      <sz val="10"/>
      <name val="宋体"/>
      <charset val="134"/>
      <scheme val="minor"/>
    </font>
    <font>
      <b/>
      <sz val="10"/>
      <name val="黑体"/>
      <family val="3"/>
      <charset val="134"/>
    </font>
    <font>
      <sz val="11"/>
      <name val="黑体"/>
      <family val="3"/>
      <charset val="134"/>
    </font>
    <font>
      <u/>
      <sz val="10"/>
      <color indexed="36"/>
      <name val="黑体"/>
      <family val="3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5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8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" fillId="0" borderId="0"/>
  </cellStyleXfs>
  <cellXfs count="17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6" applyFont="1" applyBorder="1" applyAlignment="1" applyProtection="1">
      <alignment horizontal="left" vertical="center"/>
    </xf>
    <xf numFmtId="0" fontId="2" fillId="0" borderId="3" xfId="6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6" applyFont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6" applyFont="1" applyBorder="1" applyAlignment="1" applyProtection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2" fillId="0" borderId="7" xfId="0" applyNumberFormat="1" applyFont="1" applyFill="1" applyBorder="1" applyAlignment="1">
      <alignment horizontal="center" vertical="center"/>
    </xf>
    <xf numFmtId="10" fontId="2" fillId="0" borderId="7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left" vertical="center"/>
    </xf>
    <xf numFmtId="179" fontId="5" fillId="0" borderId="3" xfId="0" applyNumberFormat="1" applyFont="1" applyFill="1" applyBorder="1" applyAlignment="1">
      <alignment horizontal="left" vertical="center"/>
    </xf>
    <xf numFmtId="179" fontId="5" fillId="0" borderId="4" xfId="0" applyNumberFormat="1" applyFont="1" applyFill="1" applyBorder="1" applyAlignment="1">
      <alignment horizontal="left" vertical="center"/>
    </xf>
    <xf numFmtId="178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Border="1"/>
    <xf numFmtId="0" fontId="0" fillId="0" borderId="0" xfId="0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/>
    </xf>
    <xf numFmtId="0" fontId="17" fillId="4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180" fontId="11" fillId="4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</cellStyles>
  <tableStyles count="0" defaultTableStyle="TableStyleMedium9" defaultPivotStyle="PivotStyleLight16"/>
  <colors>
    <mruColors>
      <color rgb="000000FF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142875</xdr:colOff>
      <xdr:row>29</xdr:row>
      <xdr:rowOff>0</xdr:rowOff>
    </xdr:from>
    <xdr:to>
      <xdr:col>4</xdr:col>
      <xdr:colOff>57150</xdr:colOff>
      <xdr:row>29</xdr:row>
      <xdr:rowOff>0</xdr:rowOff>
    </xdr:to>
    <xdr:sp>
      <xdr:nvSpPr>
        <xdr:cNvPr id="16623" name="Line 6"/>
        <xdr:cNvSpPr/>
      </xdr:nvSpPr>
      <xdr:spPr>
        <a:xfrm>
          <a:off x="789940" y="8424545"/>
          <a:ext cx="24003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695960</xdr:colOff>
      <xdr:row>27</xdr:row>
      <xdr:rowOff>219075</xdr:rowOff>
    </xdr:from>
    <xdr:to>
      <xdr:col>1</xdr:col>
      <xdr:colOff>704850</xdr:colOff>
      <xdr:row>27</xdr:row>
      <xdr:rowOff>229235</xdr:rowOff>
    </xdr:to>
    <xdr:sp>
      <xdr:nvSpPr>
        <xdr:cNvPr id="16624" name="Line 7"/>
        <xdr:cNvSpPr/>
      </xdr:nvSpPr>
      <xdr:spPr>
        <a:xfrm flipH="1" flipV="1">
          <a:off x="1219835" y="7995920"/>
          <a:ext cx="0" cy="1016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mailto:1074233046@qq.com" TargetMode="External"/><Relationship Id="rId3" Type="http://schemas.openxmlformats.org/officeDocument/2006/relationships/hyperlink" Target="mailto:sanhuinh@163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abSelected="1" zoomScale="120" zoomScaleNormal="120" zoomScaleSheetLayoutView="60" topLeftCell="A10" workbookViewId="0">
      <selection activeCell="N17" sqref="N17"/>
    </sheetView>
  </sheetViews>
  <sheetFormatPr defaultColWidth="9.13333333333333" defaultRowHeight="12"/>
  <cols>
    <col min="1" max="1" width="9.7047619047619" style="128" customWidth="1"/>
    <col min="2" max="2" width="8.59047619047619" style="129" customWidth="1"/>
    <col min="3" max="3" width="14.2571428571429" style="129" customWidth="1"/>
    <col min="4" max="4" width="14.4380952380952" style="128" customWidth="1"/>
    <col min="5" max="5" width="10.1333333333333" style="128" customWidth="1"/>
    <col min="6" max="6" width="10.2190476190476" style="128" customWidth="1"/>
    <col min="7" max="7" width="11.5428571428571" style="130" customWidth="1"/>
    <col min="8" max="8" width="12.8571428571429" style="128" customWidth="1"/>
    <col min="9" max="9" width="9.71428571428571" style="131" customWidth="1"/>
    <col min="10" max="10" width="12.2857142857143"/>
    <col min="21" max="21" width="14.7047619047619" customWidth="1"/>
  </cols>
  <sheetData>
    <row r="1" s="126" customFormat="1" ht="2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6" customHeight="1" spans="1:10">
      <c r="A2" s="7" t="s">
        <v>1</v>
      </c>
      <c r="B2" s="8" t="s">
        <v>2</v>
      </c>
      <c r="C2" s="9"/>
      <c r="D2" s="10"/>
      <c r="E2" s="11" t="s">
        <v>3</v>
      </c>
      <c r="F2" s="12" t="s">
        <v>4</v>
      </c>
      <c r="G2" s="12"/>
      <c r="H2" s="12"/>
      <c r="I2" s="12"/>
      <c r="J2" s="156"/>
    </row>
    <row r="3" ht="29" customHeight="1" spans="1:9">
      <c r="A3" s="13" t="s">
        <v>5</v>
      </c>
      <c r="B3" s="14" t="s">
        <v>6</v>
      </c>
      <c r="C3" s="14"/>
      <c r="D3" s="14"/>
      <c r="E3" s="7" t="s">
        <v>7</v>
      </c>
      <c r="F3" s="15" t="s">
        <v>8</v>
      </c>
      <c r="G3" s="16"/>
      <c r="H3" s="16"/>
      <c r="I3" s="112"/>
    </row>
    <row r="4" ht="18" customHeight="1" spans="1:9">
      <c r="A4" s="13" t="s">
        <v>9</v>
      </c>
      <c r="B4" s="17" t="s">
        <v>10</v>
      </c>
      <c r="C4" s="18"/>
      <c r="D4" s="19"/>
      <c r="E4" s="12" t="s">
        <v>11</v>
      </c>
      <c r="F4" s="20" t="s">
        <v>12</v>
      </c>
      <c r="G4" s="21"/>
      <c r="H4" s="21"/>
      <c r="I4" s="113"/>
    </row>
    <row r="5" ht="20.25" customHeight="1" spans="1:13">
      <c r="A5" s="13" t="s">
        <v>13</v>
      </c>
      <c r="B5" s="22" t="s">
        <v>14</v>
      </c>
      <c r="C5" s="18"/>
      <c r="D5" s="19"/>
      <c r="E5" s="7" t="s">
        <v>15</v>
      </c>
      <c r="F5" s="12" t="s">
        <v>16</v>
      </c>
      <c r="G5" s="12"/>
      <c r="H5" s="12"/>
      <c r="I5" s="12"/>
      <c r="K5" s="157"/>
      <c r="L5" s="158"/>
      <c r="M5" s="159"/>
    </row>
    <row r="6" ht="20.25" customHeight="1" spans="1:9">
      <c r="A6" s="13" t="s">
        <v>17</v>
      </c>
      <c r="B6" s="23"/>
      <c r="C6" s="24"/>
      <c r="D6" s="25"/>
      <c r="E6" s="7" t="s">
        <v>18</v>
      </c>
      <c r="F6" s="15" t="s">
        <v>19</v>
      </c>
      <c r="G6" s="16"/>
      <c r="H6" s="16"/>
      <c r="I6" s="112"/>
    </row>
    <row r="7" ht="18" customHeight="1" spans="1:9">
      <c r="A7" s="26" t="s">
        <v>20</v>
      </c>
      <c r="B7" s="26"/>
      <c r="C7" s="26"/>
      <c r="D7" s="26"/>
      <c r="E7" s="26"/>
      <c r="F7" s="26"/>
      <c r="G7" s="26"/>
      <c r="H7" s="26"/>
      <c r="I7" s="26"/>
    </row>
    <row r="8" ht="21" customHeight="1" spans="1:9">
      <c r="A8" s="27" t="s">
        <v>21</v>
      </c>
      <c r="B8" s="27" t="s">
        <v>22</v>
      </c>
      <c r="C8" s="27" t="s">
        <v>23</v>
      </c>
      <c r="D8" s="27" t="s">
        <v>24</v>
      </c>
      <c r="E8" s="27" t="s">
        <v>25</v>
      </c>
      <c r="F8" s="27" t="s">
        <v>26</v>
      </c>
      <c r="G8" s="27" t="s">
        <v>27</v>
      </c>
      <c r="H8" s="28" t="s">
        <v>28</v>
      </c>
      <c r="I8" s="28"/>
    </row>
    <row r="9" ht="22" customHeight="1" spans="1:9">
      <c r="A9" s="27">
        <v>1</v>
      </c>
      <c r="B9" s="27" t="s">
        <v>29</v>
      </c>
      <c r="C9" s="27" t="s">
        <v>30</v>
      </c>
      <c r="D9" s="29" t="s">
        <v>31</v>
      </c>
      <c r="E9" s="27" t="s">
        <v>32</v>
      </c>
      <c r="F9" s="27">
        <v>1</v>
      </c>
      <c r="G9" s="30" t="s">
        <v>33</v>
      </c>
      <c r="H9" s="31" t="s">
        <v>34</v>
      </c>
      <c r="I9" s="114"/>
    </row>
    <row r="10" ht="24" customHeight="1" spans="1:9">
      <c r="A10" s="27" t="s">
        <v>35</v>
      </c>
      <c r="B10" s="33" t="s">
        <v>36</v>
      </c>
      <c r="C10" s="34"/>
      <c r="D10" s="34"/>
      <c r="E10" s="34"/>
      <c r="F10" s="34"/>
      <c r="G10" s="34"/>
      <c r="H10" s="34"/>
      <c r="I10" s="116"/>
    </row>
    <row r="11" ht="26" customHeight="1" spans="1:9">
      <c r="A11" s="27" t="s">
        <v>37</v>
      </c>
      <c r="B11" s="33" t="s">
        <v>38</v>
      </c>
      <c r="C11" s="34"/>
      <c r="D11" s="34"/>
      <c r="E11" s="34"/>
      <c r="F11" s="34"/>
      <c r="G11" s="34"/>
      <c r="H11" s="34"/>
      <c r="I11" s="116"/>
    </row>
    <row r="12" ht="21.75" customHeight="1" spans="1:9">
      <c r="A12" s="132" t="s">
        <v>39</v>
      </c>
      <c r="B12" s="132"/>
      <c r="C12" s="132"/>
      <c r="D12" s="132"/>
      <c r="E12" s="132"/>
      <c r="F12" s="132"/>
      <c r="G12" s="132"/>
      <c r="H12" s="132"/>
      <c r="I12" s="132"/>
    </row>
    <row r="13" ht="29.1" customHeight="1" spans="1:21">
      <c r="A13" s="27" t="s">
        <v>21</v>
      </c>
      <c r="B13" s="31" t="s">
        <v>40</v>
      </c>
      <c r="C13" s="114"/>
      <c r="D13" s="27" t="s">
        <v>24</v>
      </c>
      <c r="E13" s="27" t="s">
        <v>26</v>
      </c>
      <c r="F13" s="27" t="s">
        <v>25</v>
      </c>
      <c r="G13" s="27" t="s">
        <v>41</v>
      </c>
      <c r="H13" s="27" t="s">
        <v>42</v>
      </c>
      <c r="I13" s="28" t="s">
        <v>28</v>
      </c>
      <c r="M13" s="160"/>
      <c r="N13" s="160"/>
      <c r="O13" s="160"/>
      <c r="P13" s="160"/>
      <c r="Q13" s="160"/>
      <c r="R13" s="160"/>
      <c r="S13" s="160"/>
      <c r="T13" s="160"/>
      <c r="U13" s="160"/>
    </row>
    <row r="14" ht="30" customHeight="1" spans="1:21">
      <c r="A14" s="133">
        <v>1</v>
      </c>
      <c r="B14" s="134" t="s">
        <v>43</v>
      </c>
      <c r="C14" s="135" t="s">
        <v>44</v>
      </c>
      <c r="D14" s="136"/>
      <c r="E14" s="137">
        <v>1</v>
      </c>
      <c r="F14" s="27" t="s">
        <v>32</v>
      </c>
      <c r="G14" s="138">
        <v>1000</v>
      </c>
      <c r="H14" s="138">
        <f>G14*E14</f>
        <v>1000</v>
      </c>
      <c r="I14" s="161" t="s">
        <v>45</v>
      </c>
      <c r="M14" s="160"/>
      <c r="N14" s="160"/>
      <c r="O14" s="160"/>
      <c r="P14" s="160"/>
      <c r="Q14" s="160"/>
      <c r="R14" s="160"/>
      <c r="S14" s="160"/>
      <c r="T14" s="160"/>
      <c r="U14" s="160"/>
    </row>
    <row r="15" ht="19" customHeight="1" spans="1:21">
      <c r="A15" s="133"/>
      <c r="B15" s="32" t="s">
        <v>46</v>
      </c>
      <c r="C15" s="139"/>
      <c r="D15" s="115"/>
      <c r="E15" s="137"/>
      <c r="F15" s="134"/>
      <c r="G15" s="140"/>
      <c r="H15" s="138">
        <f>SUM(H14:H14)</f>
        <v>1000</v>
      </c>
      <c r="I15" s="162"/>
      <c r="M15" s="160"/>
      <c r="N15" s="160"/>
      <c r="O15" s="160"/>
      <c r="P15" s="160"/>
      <c r="Q15" s="160"/>
      <c r="R15" s="160"/>
      <c r="S15" s="160"/>
      <c r="T15" s="160"/>
      <c r="U15" s="160"/>
    </row>
    <row r="16" ht="21" customHeight="1" spans="1:21">
      <c r="A16" s="133"/>
      <c r="B16" s="32" t="s">
        <v>47</v>
      </c>
      <c r="C16" s="139"/>
      <c r="D16" s="115"/>
      <c r="E16" s="137"/>
      <c r="F16" s="134"/>
      <c r="G16" s="141">
        <v>0.01</v>
      </c>
      <c r="H16" s="138">
        <f>H15*G16</f>
        <v>10</v>
      </c>
      <c r="I16" s="162"/>
      <c r="M16" s="160"/>
      <c r="N16" s="160"/>
      <c r="O16" s="160"/>
      <c r="P16" s="160"/>
      <c r="Q16" s="160"/>
      <c r="R16" s="160"/>
      <c r="S16" s="160"/>
      <c r="T16" s="160"/>
      <c r="U16" s="160"/>
    </row>
    <row r="17" ht="23" customHeight="1" spans="1:21">
      <c r="A17" s="133"/>
      <c r="B17" s="134" t="s">
        <v>48</v>
      </c>
      <c r="C17" s="134"/>
      <c r="D17" s="134"/>
      <c r="E17" s="137"/>
      <c r="F17" s="134"/>
      <c r="G17" s="141"/>
      <c r="H17" s="138">
        <f>H15+H16</f>
        <v>1010</v>
      </c>
      <c r="I17" s="162"/>
      <c r="M17" s="160"/>
      <c r="N17" s="160"/>
      <c r="O17" s="160"/>
      <c r="P17" s="160"/>
      <c r="Q17" s="160"/>
      <c r="R17" s="160"/>
      <c r="S17" s="160"/>
      <c r="T17" s="160"/>
      <c r="U17" s="160"/>
    </row>
    <row r="18" ht="23" customHeight="1" spans="1:21">
      <c r="A18" s="142">
        <v>2</v>
      </c>
      <c r="B18" s="134" t="s">
        <v>49</v>
      </c>
      <c r="C18" s="134" t="s">
        <v>50</v>
      </c>
      <c r="D18" s="134">
        <v>320</v>
      </c>
      <c r="E18" s="137">
        <v>1</v>
      </c>
      <c r="F18" s="134" t="s">
        <v>51</v>
      </c>
      <c r="G18" s="141">
        <v>2100</v>
      </c>
      <c r="H18" s="143">
        <f>G18*E18</f>
        <v>2100</v>
      </c>
      <c r="I18" s="162" t="s">
        <v>30</v>
      </c>
      <c r="M18" s="160"/>
      <c r="N18" s="160"/>
      <c r="O18" s="160"/>
      <c r="P18" s="160"/>
      <c r="Q18" s="160"/>
      <c r="R18" s="160"/>
      <c r="S18" s="160"/>
      <c r="T18" s="160"/>
      <c r="U18" s="160"/>
    </row>
    <row r="19" ht="22" customHeight="1" spans="1:21">
      <c r="A19" s="133"/>
      <c r="B19" s="134"/>
      <c r="C19" s="134" t="s">
        <v>52</v>
      </c>
      <c r="D19" s="134"/>
      <c r="E19" s="137">
        <v>1</v>
      </c>
      <c r="F19" s="134" t="s">
        <v>53</v>
      </c>
      <c r="G19" s="141">
        <v>150</v>
      </c>
      <c r="H19" s="143">
        <f>G19*E19</f>
        <v>150</v>
      </c>
      <c r="I19" s="162" t="s">
        <v>30</v>
      </c>
      <c r="M19" s="160"/>
      <c r="N19" s="160"/>
      <c r="O19" s="160"/>
      <c r="P19" s="160"/>
      <c r="Q19" s="160"/>
      <c r="R19" s="160"/>
      <c r="S19" s="160"/>
      <c r="T19" s="160"/>
      <c r="U19" s="160"/>
    </row>
    <row r="20" ht="21" customHeight="1" spans="1:21">
      <c r="A20" s="133"/>
      <c r="B20" s="134" t="s">
        <v>46</v>
      </c>
      <c r="C20" s="134"/>
      <c r="D20" s="134"/>
      <c r="E20" s="137"/>
      <c r="F20" s="134"/>
      <c r="G20" s="141"/>
      <c r="H20" s="143">
        <f>SUM(H18:H19)</f>
        <v>2250</v>
      </c>
      <c r="I20" s="162"/>
      <c r="M20" s="160"/>
      <c r="N20" s="160"/>
      <c r="O20" s="160"/>
      <c r="P20" s="160"/>
      <c r="Q20" s="160"/>
      <c r="R20" s="160"/>
      <c r="S20" s="160"/>
      <c r="T20" s="160"/>
      <c r="U20" s="160"/>
    </row>
    <row r="21" ht="23" customHeight="1" spans="1:21">
      <c r="A21" s="133"/>
      <c r="B21" s="134" t="s">
        <v>47</v>
      </c>
      <c r="C21" s="134"/>
      <c r="D21" s="134"/>
      <c r="E21" s="137"/>
      <c r="F21" s="134"/>
      <c r="G21" s="141">
        <v>0.01</v>
      </c>
      <c r="H21" s="143">
        <f>H20*G21</f>
        <v>22.5</v>
      </c>
      <c r="I21" s="162"/>
      <c r="M21" s="160"/>
      <c r="N21" s="160"/>
      <c r="O21" s="160"/>
      <c r="P21" s="160"/>
      <c r="Q21" s="160"/>
      <c r="R21" s="160"/>
      <c r="S21" s="160"/>
      <c r="T21" s="160"/>
      <c r="U21" s="160"/>
    </row>
    <row r="22" ht="23" customHeight="1" spans="1:21">
      <c r="A22" s="133"/>
      <c r="B22" s="134" t="s">
        <v>48</v>
      </c>
      <c r="C22" s="134"/>
      <c r="D22" s="134"/>
      <c r="E22" s="137"/>
      <c r="F22" s="134"/>
      <c r="G22" s="141"/>
      <c r="H22" s="143">
        <f>H20+H21</f>
        <v>2272.5</v>
      </c>
      <c r="I22" s="162"/>
      <c r="M22" s="160"/>
      <c r="N22" s="160"/>
      <c r="O22" s="160"/>
      <c r="P22" s="160"/>
      <c r="Q22" s="160"/>
      <c r="R22" s="160"/>
      <c r="S22" s="160"/>
      <c r="T22" s="160"/>
      <c r="U22" s="160"/>
    </row>
    <row r="23" ht="24" customHeight="1" spans="1:21">
      <c r="A23" s="144">
        <v>3</v>
      </c>
      <c r="B23" s="145" t="s">
        <v>54</v>
      </c>
      <c r="C23" s="146"/>
      <c r="D23" s="147">
        <f>H23</f>
        <v>3282.5</v>
      </c>
      <c r="E23" s="148"/>
      <c r="F23" s="148"/>
      <c r="G23" s="149"/>
      <c r="H23" s="150">
        <f>H17+H22</f>
        <v>3282.5</v>
      </c>
      <c r="I23" s="163"/>
      <c r="M23" s="164"/>
      <c r="N23" s="164"/>
      <c r="O23" s="165"/>
      <c r="P23" s="166"/>
      <c r="Q23" s="166"/>
      <c r="R23" s="168"/>
      <c r="S23" s="169"/>
      <c r="T23" s="170"/>
      <c r="U23" s="170"/>
    </row>
    <row r="24" s="127" customFormat="1" ht="27" customHeight="1" spans="1:21">
      <c r="A24" s="151" t="s">
        <v>55</v>
      </c>
      <c r="B24" s="151"/>
      <c r="C24" s="151"/>
      <c r="D24" s="151"/>
      <c r="E24" s="151"/>
      <c r="F24" s="151"/>
      <c r="G24" s="151"/>
      <c r="H24" s="151"/>
      <c r="I24" s="151"/>
      <c r="M24" s="167"/>
      <c r="N24" s="167"/>
      <c r="O24" s="167"/>
      <c r="P24" s="167"/>
      <c r="Q24" s="167"/>
      <c r="R24" s="167"/>
      <c r="S24" s="167"/>
      <c r="T24" s="167"/>
      <c r="U24" s="167"/>
    </row>
    <row r="25" s="127" customFormat="1" ht="21.75" customHeight="1" spans="1:9">
      <c r="A25" s="26" t="s">
        <v>56</v>
      </c>
      <c r="B25" s="26"/>
      <c r="C25" s="26"/>
      <c r="D25" s="26"/>
      <c r="E25" s="26"/>
      <c r="F25" s="26"/>
      <c r="G25" s="26"/>
      <c r="H25" s="26"/>
      <c r="I25" s="26"/>
    </row>
    <row r="26" s="127" customFormat="1" ht="18" customHeight="1" spans="1:9">
      <c r="A26" s="12" t="s">
        <v>57</v>
      </c>
      <c r="B26" s="12"/>
      <c r="C26" s="12"/>
      <c r="D26" s="12"/>
      <c r="E26" s="12"/>
      <c r="F26" s="13" t="s">
        <v>58</v>
      </c>
      <c r="G26" s="152"/>
      <c r="H26" s="152"/>
      <c r="I26" s="152"/>
    </row>
    <row r="27" ht="17.25" customHeight="1" spans="1:9">
      <c r="A27" s="153" t="s">
        <v>59</v>
      </c>
      <c r="B27" s="153"/>
      <c r="C27" s="154"/>
      <c r="D27" s="154"/>
      <c r="E27" s="154"/>
      <c r="F27" s="13" t="s">
        <v>60</v>
      </c>
      <c r="G27" s="152"/>
      <c r="H27" s="152"/>
      <c r="I27" s="152"/>
    </row>
    <row r="28" ht="29.25" customHeight="1" spans="1:9">
      <c r="A28" s="13" t="s">
        <v>61</v>
      </c>
      <c r="B28" s="13"/>
      <c r="C28" s="155" t="s">
        <v>62</v>
      </c>
      <c r="D28" s="155"/>
      <c r="E28" s="155"/>
      <c r="F28" s="13" t="s">
        <v>63</v>
      </c>
      <c r="G28" s="152"/>
      <c r="H28" s="152"/>
      <c r="I28" s="152"/>
    </row>
    <row r="29" ht="21.75" customHeight="1" spans="1:9">
      <c r="A29" s="12" t="s">
        <v>64</v>
      </c>
      <c r="B29" s="12"/>
      <c r="C29" s="154"/>
      <c r="D29" s="154"/>
      <c r="E29" s="154"/>
      <c r="F29" s="13" t="s">
        <v>65</v>
      </c>
      <c r="G29" s="152"/>
      <c r="H29" s="152"/>
      <c r="I29" s="152"/>
    </row>
    <row r="30" ht="17.1" customHeight="1" spans="1:9">
      <c r="A30" s="154"/>
      <c r="B30" s="154"/>
      <c r="C30" s="154"/>
      <c r="D30" s="154"/>
      <c r="E30" s="154"/>
      <c r="F30" s="13" t="s">
        <v>66</v>
      </c>
      <c r="G30" s="152"/>
      <c r="H30" s="152"/>
      <c r="I30" s="152"/>
    </row>
    <row r="31" ht="12.95" customHeight="1" spans="1:9">
      <c r="A31" s="12" t="s">
        <v>67</v>
      </c>
      <c r="B31" s="12"/>
      <c r="C31" s="154"/>
      <c r="D31" s="154"/>
      <c r="E31" s="154"/>
      <c r="F31" s="154"/>
      <c r="G31" s="154"/>
      <c r="H31" s="154"/>
      <c r="I31" s="154"/>
    </row>
    <row r="32" ht="18" customHeight="1" spans="1:9">
      <c r="A32" s="12"/>
      <c r="B32" s="12"/>
      <c r="C32" s="154"/>
      <c r="D32" s="154"/>
      <c r="E32" s="154"/>
      <c r="F32" s="154"/>
      <c r="G32" s="154"/>
      <c r="H32" s="154"/>
      <c r="I32" s="154"/>
    </row>
  </sheetData>
  <mergeCells count="48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L5:M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M13:U13"/>
    <mergeCell ref="B15:D15"/>
    <mergeCell ref="B16:D16"/>
    <mergeCell ref="B17:D17"/>
    <mergeCell ref="B20:D20"/>
    <mergeCell ref="B21:D21"/>
    <mergeCell ref="B22:D22"/>
    <mergeCell ref="B23:C23"/>
    <mergeCell ref="D23:G23"/>
    <mergeCell ref="A24:I24"/>
    <mergeCell ref="A25:I25"/>
    <mergeCell ref="A26:E26"/>
    <mergeCell ref="G26:I26"/>
    <mergeCell ref="A27:B27"/>
    <mergeCell ref="C27:E27"/>
    <mergeCell ref="G27:I27"/>
    <mergeCell ref="A28:B28"/>
    <mergeCell ref="C28:E28"/>
    <mergeCell ref="G28:I28"/>
    <mergeCell ref="A29:B29"/>
    <mergeCell ref="C29:E29"/>
    <mergeCell ref="G29:I29"/>
    <mergeCell ref="A30:E30"/>
    <mergeCell ref="G30:I30"/>
    <mergeCell ref="A14:A17"/>
    <mergeCell ref="A18:A22"/>
    <mergeCell ref="B18:B19"/>
    <mergeCell ref="A31:B32"/>
    <mergeCell ref="C31:I32"/>
  </mergeCells>
  <hyperlinks>
    <hyperlink ref="F4" r:id="rId2" display="NHY-20231017-L-01-01-049"/>
    <hyperlink ref="B6" r:id="rId3"/>
  </hyperlinks>
  <printOptions horizontalCentered="1"/>
  <pageMargins left="0.24" right="0.39" top="0.47" bottom="0.47" header="0.35" footer="0.47"/>
  <pageSetup paperSize="9" orientation="portrait" horizontalDpi="180" verticalDpi="180"/>
  <headerFooter alignWithMargins="0" scaleWithDoc="0">
    <oddFooter>&amp;C&amp;"黑体"&amp;10第1页 共1页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13" workbookViewId="0">
      <selection activeCell="H36" sqref="H36"/>
    </sheetView>
  </sheetViews>
  <sheetFormatPr defaultColWidth="10.2857142857143" defaultRowHeight="15.95" customHeight="1"/>
  <cols>
    <col min="1" max="1" width="9.58095238095238" style="1" customWidth="1"/>
    <col min="2" max="2" width="9.37142857142857" style="2" customWidth="1"/>
    <col min="3" max="3" width="14.2285714285714" style="2" customWidth="1"/>
    <col min="4" max="4" width="10.0857142857143" style="3" customWidth="1"/>
    <col min="5" max="5" width="8.79047619047619" style="2" customWidth="1"/>
    <col min="6" max="6" width="5.2952380952381" style="2" customWidth="1"/>
    <col min="7" max="7" width="11.2952380952381" style="3" customWidth="1"/>
    <col min="8" max="8" width="11.7238095238095" style="3" customWidth="1"/>
    <col min="9" max="9" width="14.4285714285714" style="4" customWidth="1"/>
    <col min="10" max="10" width="12.4761904761905" style="4" customWidth="1"/>
    <col min="11" max="16384" width="10.2857142857143" style="5"/>
  </cols>
  <sheetData>
    <row r="1" customHeight="1" spans="1:9">
      <c r="A1" s="6" t="s">
        <v>68</v>
      </c>
      <c r="B1" s="6"/>
      <c r="C1" s="6"/>
      <c r="D1" s="6"/>
      <c r="E1" s="6"/>
      <c r="F1" s="6"/>
      <c r="G1" s="6"/>
      <c r="H1" s="6"/>
      <c r="I1" s="6"/>
    </row>
    <row r="2" ht="16" customHeight="1" spans="1:9">
      <c r="A2" s="7" t="s">
        <v>1</v>
      </c>
      <c r="B2" s="8" t="s">
        <v>2</v>
      </c>
      <c r="C2" s="9"/>
      <c r="D2" s="10"/>
      <c r="E2" s="11" t="s">
        <v>3</v>
      </c>
      <c r="F2" s="12" t="s">
        <v>69</v>
      </c>
      <c r="G2" s="12"/>
      <c r="H2" s="12"/>
      <c r="I2" s="12"/>
    </row>
    <row r="3" customHeight="1" spans="1:9">
      <c r="A3" s="13" t="s">
        <v>5</v>
      </c>
      <c r="B3" s="14" t="s">
        <v>6</v>
      </c>
      <c r="C3" s="14"/>
      <c r="D3" s="14"/>
      <c r="E3" s="7" t="s">
        <v>7</v>
      </c>
      <c r="F3" s="15" t="s">
        <v>8</v>
      </c>
      <c r="G3" s="16"/>
      <c r="H3" s="16"/>
      <c r="I3" s="112"/>
    </row>
    <row r="4" customHeight="1" spans="1:9">
      <c r="A4" s="13" t="s">
        <v>9</v>
      </c>
      <c r="B4" s="17" t="s">
        <v>10</v>
      </c>
      <c r="C4" s="18"/>
      <c r="D4" s="19"/>
      <c r="E4" s="12" t="s">
        <v>11</v>
      </c>
      <c r="F4" s="20" t="s">
        <v>12</v>
      </c>
      <c r="G4" s="21"/>
      <c r="H4" s="21"/>
      <c r="I4" s="113"/>
    </row>
    <row r="5" customHeight="1" spans="1:9">
      <c r="A5" s="13" t="s">
        <v>13</v>
      </c>
      <c r="B5" s="22" t="s">
        <v>14</v>
      </c>
      <c r="C5" s="18"/>
      <c r="D5" s="19"/>
      <c r="E5" s="7" t="s">
        <v>15</v>
      </c>
      <c r="F5" s="12" t="s">
        <v>16</v>
      </c>
      <c r="G5" s="12"/>
      <c r="H5" s="12"/>
      <c r="I5" s="12"/>
    </row>
    <row r="6" customHeight="1" spans="1:9">
      <c r="A6" s="13" t="s">
        <v>17</v>
      </c>
      <c r="B6" s="23"/>
      <c r="C6" s="24"/>
      <c r="D6" s="25"/>
      <c r="E6" s="7" t="s">
        <v>18</v>
      </c>
      <c r="F6" s="15" t="s">
        <v>19</v>
      </c>
      <c r="G6" s="16"/>
      <c r="H6" s="16"/>
      <c r="I6" s="112"/>
    </row>
    <row r="7" customHeight="1" spans="1:9">
      <c r="A7" s="26" t="s">
        <v>20</v>
      </c>
      <c r="B7" s="26"/>
      <c r="C7" s="26"/>
      <c r="D7" s="26"/>
      <c r="E7" s="26"/>
      <c r="F7" s="26"/>
      <c r="G7" s="26"/>
      <c r="H7" s="26"/>
      <c r="I7" s="26"/>
    </row>
    <row r="8" ht="21" customHeight="1" spans="1:9">
      <c r="A8" s="27" t="s">
        <v>21</v>
      </c>
      <c r="B8" s="27" t="s">
        <v>22</v>
      </c>
      <c r="C8" s="27" t="s">
        <v>23</v>
      </c>
      <c r="D8" s="27" t="s">
        <v>24</v>
      </c>
      <c r="E8" s="27" t="s">
        <v>25</v>
      </c>
      <c r="F8" s="27" t="s">
        <v>26</v>
      </c>
      <c r="G8" s="27" t="s">
        <v>27</v>
      </c>
      <c r="H8" s="28" t="s">
        <v>28</v>
      </c>
      <c r="I8" s="28"/>
    </row>
    <row r="9" ht="28" customHeight="1" spans="1:9">
      <c r="A9" s="27">
        <v>1</v>
      </c>
      <c r="B9" s="27" t="s">
        <v>29</v>
      </c>
      <c r="C9" s="27" t="s">
        <v>30</v>
      </c>
      <c r="D9" s="29" t="s">
        <v>31</v>
      </c>
      <c r="E9" s="27" t="s">
        <v>32</v>
      </c>
      <c r="F9" s="27">
        <v>1</v>
      </c>
      <c r="G9" s="30" t="s">
        <v>33</v>
      </c>
      <c r="H9" s="31" t="s">
        <v>34</v>
      </c>
      <c r="I9" s="114"/>
    </row>
    <row r="10" ht="28" customHeight="1" spans="1:9">
      <c r="A10" s="27">
        <v>2</v>
      </c>
      <c r="B10" s="27" t="s">
        <v>70</v>
      </c>
      <c r="C10" s="27" t="s">
        <v>34</v>
      </c>
      <c r="D10" s="29" t="s">
        <v>71</v>
      </c>
      <c r="E10" s="27" t="s">
        <v>32</v>
      </c>
      <c r="F10" s="27">
        <v>1</v>
      </c>
      <c r="G10" s="30" t="s">
        <v>34</v>
      </c>
      <c r="H10" s="32"/>
      <c r="I10" s="115"/>
    </row>
    <row r="11" ht="28" customHeight="1" spans="1:9">
      <c r="A11" s="27">
        <v>3</v>
      </c>
      <c r="B11" s="27" t="s">
        <v>72</v>
      </c>
      <c r="C11" s="27" t="s">
        <v>34</v>
      </c>
      <c r="D11" s="29" t="s">
        <v>73</v>
      </c>
      <c r="E11" s="27" t="s">
        <v>32</v>
      </c>
      <c r="F11" s="27">
        <v>2</v>
      </c>
      <c r="G11" s="30" t="s">
        <v>34</v>
      </c>
      <c r="H11" s="31"/>
      <c r="I11" s="114"/>
    </row>
    <row r="12" ht="47" customHeight="1" spans="1:9">
      <c r="A12" s="27" t="s">
        <v>35</v>
      </c>
      <c r="B12" s="33" t="s">
        <v>74</v>
      </c>
      <c r="C12" s="34"/>
      <c r="D12" s="34"/>
      <c r="E12" s="34"/>
      <c r="F12" s="34"/>
      <c r="G12" s="34"/>
      <c r="H12" s="34"/>
      <c r="I12" s="116"/>
    </row>
    <row r="13" ht="47" customHeight="1" spans="1:9">
      <c r="A13" s="27" t="s">
        <v>37</v>
      </c>
      <c r="B13" s="33" t="s">
        <v>75</v>
      </c>
      <c r="C13" s="34"/>
      <c r="D13" s="34"/>
      <c r="E13" s="34"/>
      <c r="F13" s="34"/>
      <c r="G13" s="34"/>
      <c r="H13" s="34"/>
      <c r="I13" s="116"/>
    </row>
    <row r="14" ht="23" customHeight="1" spans="1:9">
      <c r="A14" s="35" t="s">
        <v>76</v>
      </c>
      <c r="B14" s="36" t="s">
        <v>40</v>
      </c>
      <c r="C14" s="36"/>
      <c r="D14" s="35" t="s">
        <v>24</v>
      </c>
      <c r="E14" s="36" t="s">
        <v>26</v>
      </c>
      <c r="F14" s="36" t="s">
        <v>25</v>
      </c>
      <c r="G14" s="35" t="s">
        <v>41</v>
      </c>
      <c r="H14" s="35" t="s">
        <v>42</v>
      </c>
      <c r="I14" s="117" t="s">
        <v>28</v>
      </c>
    </row>
    <row r="15" ht="26" customHeight="1" spans="1:9">
      <c r="A15" s="37" t="s">
        <v>77</v>
      </c>
      <c r="B15" s="38" t="s">
        <v>78</v>
      </c>
      <c r="C15" s="39"/>
      <c r="D15" s="39"/>
      <c r="E15" s="40">
        <v>0</v>
      </c>
      <c r="F15" s="40" t="s">
        <v>79</v>
      </c>
      <c r="G15" s="41">
        <v>280</v>
      </c>
      <c r="H15" s="41">
        <f>G15*E15</f>
        <v>0</v>
      </c>
      <c r="I15" s="118"/>
    </row>
    <row r="16" ht="26" customHeight="1" spans="1:9">
      <c r="A16" s="42"/>
      <c r="B16" s="43" t="s">
        <v>80</v>
      </c>
      <c r="C16" s="44"/>
      <c r="D16" s="45"/>
      <c r="E16" s="40">
        <v>0</v>
      </c>
      <c r="F16" s="40" t="s">
        <v>79</v>
      </c>
      <c r="G16" s="41">
        <v>280</v>
      </c>
      <c r="H16" s="41">
        <f>G16*E16</f>
        <v>0</v>
      </c>
      <c r="I16" s="118"/>
    </row>
    <row r="17" ht="27" customHeight="1" spans="1:9">
      <c r="A17" s="42"/>
      <c r="B17" s="43" t="s">
        <v>81</v>
      </c>
      <c r="C17" s="44"/>
      <c r="D17" s="45"/>
      <c r="E17" s="40">
        <v>0</v>
      </c>
      <c r="F17" s="40" t="s">
        <v>79</v>
      </c>
      <c r="G17" s="41">
        <v>280</v>
      </c>
      <c r="H17" s="41">
        <f>G17*E17</f>
        <v>0</v>
      </c>
      <c r="I17" s="118"/>
    </row>
    <row r="18" customHeight="1" spans="1:9">
      <c r="A18" s="42"/>
      <c r="B18" s="43" t="s">
        <v>82</v>
      </c>
      <c r="C18" s="44"/>
      <c r="D18" s="46"/>
      <c r="E18" s="40">
        <v>0</v>
      </c>
      <c r="F18" s="40" t="s">
        <v>79</v>
      </c>
      <c r="G18" s="41">
        <v>280</v>
      </c>
      <c r="H18" s="41">
        <f>G18*E18</f>
        <v>0</v>
      </c>
      <c r="I18" s="118"/>
    </row>
    <row r="19" customHeight="1" spans="1:9">
      <c r="A19" s="42"/>
      <c r="B19" s="47" t="s">
        <v>83</v>
      </c>
      <c r="C19" s="48"/>
      <c r="D19" s="49"/>
      <c r="E19" s="50">
        <v>1</v>
      </c>
      <c r="F19" s="50" t="s">
        <v>79</v>
      </c>
      <c r="G19" s="51">
        <v>280</v>
      </c>
      <c r="H19" s="51">
        <f>G19*E19</f>
        <v>280</v>
      </c>
      <c r="I19" s="117"/>
    </row>
    <row r="20" customHeight="1" spans="1:9">
      <c r="A20" s="42"/>
      <c r="B20" s="52" t="s">
        <v>84</v>
      </c>
      <c r="C20" s="53"/>
      <c r="D20" s="54"/>
      <c r="E20" s="36">
        <f>1*2*0</f>
        <v>0</v>
      </c>
      <c r="F20" s="36" t="s">
        <v>79</v>
      </c>
      <c r="G20" s="55">
        <v>280</v>
      </c>
      <c r="H20" s="55">
        <f t="shared" ref="H20:H31" si="0">G20*E20</f>
        <v>0</v>
      </c>
      <c r="I20" s="117"/>
    </row>
    <row r="21" customHeight="1" spans="1:9">
      <c r="A21" s="42"/>
      <c r="B21" s="52" t="s">
        <v>85</v>
      </c>
      <c r="C21" s="53"/>
      <c r="D21" s="54"/>
      <c r="E21" s="36">
        <f>2*2*0</f>
        <v>0</v>
      </c>
      <c r="F21" s="36" t="s">
        <v>79</v>
      </c>
      <c r="G21" s="55">
        <v>280</v>
      </c>
      <c r="H21" s="55">
        <f t="shared" si="0"/>
        <v>0</v>
      </c>
      <c r="I21" s="117"/>
    </row>
    <row r="22" customHeight="1" spans="1:9">
      <c r="A22" s="42"/>
      <c r="B22" s="35" t="s">
        <v>86</v>
      </c>
      <c r="C22" s="36"/>
      <c r="D22" s="54"/>
      <c r="E22" s="36"/>
      <c r="F22" s="36" t="s">
        <v>87</v>
      </c>
      <c r="G22" s="55">
        <v>38500</v>
      </c>
      <c r="H22" s="55">
        <f t="shared" si="0"/>
        <v>0</v>
      </c>
      <c r="I22" s="117"/>
    </row>
    <row r="23" customHeight="1" spans="1:9">
      <c r="A23" s="42"/>
      <c r="B23" s="52" t="s">
        <v>88</v>
      </c>
      <c r="C23" s="53"/>
      <c r="D23" s="53"/>
      <c r="E23" s="36">
        <f>2*6*0</f>
        <v>0</v>
      </c>
      <c r="F23" s="36" t="s">
        <v>79</v>
      </c>
      <c r="G23" s="55">
        <v>280</v>
      </c>
      <c r="H23" s="55">
        <f t="shared" si="0"/>
        <v>0</v>
      </c>
      <c r="I23" s="117"/>
    </row>
    <row r="24" customHeight="1" spans="1:9">
      <c r="A24" s="42"/>
      <c r="B24" s="52" t="s">
        <v>89</v>
      </c>
      <c r="C24" s="53"/>
      <c r="D24" s="53"/>
      <c r="E24" s="36">
        <f>1*2*0</f>
        <v>0</v>
      </c>
      <c r="F24" s="36" t="s">
        <v>79</v>
      </c>
      <c r="G24" s="55">
        <v>280</v>
      </c>
      <c r="H24" s="55">
        <f t="shared" si="0"/>
        <v>0</v>
      </c>
      <c r="I24" s="117"/>
    </row>
    <row r="25" customHeight="1" spans="1:9">
      <c r="A25" s="42"/>
      <c r="B25" s="52" t="s">
        <v>90</v>
      </c>
      <c r="C25" s="53"/>
      <c r="D25" s="53"/>
      <c r="E25" s="36">
        <v>0</v>
      </c>
      <c r="F25" s="36" t="s">
        <v>91</v>
      </c>
      <c r="G25" s="55">
        <v>3000</v>
      </c>
      <c r="H25" s="55">
        <f t="shared" si="0"/>
        <v>0</v>
      </c>
      <c r="I25" s="117"/>
    </row>
    <row r="26" customHeight="1" spans="1:9">
      <c r="A26" s="42"/>
      <c r="B26" s="52" t="s">
        <v>92</v>
      </c>
      <c r="C26" s="53"/>
      <c r="D26" s="53"/>
      <c r="E26" s="36">
        <v>0</v>
      </c>
      <c r="F26" s="36" t="s">
        <v>91</v>
      </c>
      <c r="G26" s="55">
        <v>1000</v>
      </c>
      <c r="H26" s="55">
        <f t="shared" si="0"/>
        <v>0</v>
      </c>
      <c r="I26" s="117"/>
    </row>
    <row r="27" customHeight="1" spans="1:9">
      <c r="A27" s="42"/>
      <c r="B27" s="52" t="s">
        <v>93</v>
      </c>
      <c r="C27" s="53"/>
      <c r="D27" s="53"/>
      <c r="E27" s="36">
        <v>0</v>
      </c>
      <c r="F27" s="36" t="s">
        <v>32</v>
      </c>
      <c r="G27" s="55">
        <v>100</v>
      </c>
      <c r="H27" s="55">
        <f t="shared" si="0"/>
        <v>0</v>
      </c>
      <c r="I27" s="117"/>
    </row>
    <row r="28" customHeight="1" spans="1:9">
      <c r="A28" s="42"/>
      <c r="B28" s="35" t="s">
        <v>94</v>
      </c>
      <c r="C28" s="36"/>
      <c r="D28" s="53" t="s">
        <v>95</v>
      </c>
      <c r="E28" s="56">
        <f>400*0</f>
        <v>0</v>
      </c>
      <c r="F28" s="36" t="s">
        <v>96</v>
      </c>
      <c r="G28" s="56">
        <v>2</v>
      </c>
      <c r="H28" s="55">
        <f t="shared" si="0"/>
        <v>0</v>
      </c>
      <c r="I28" s="117"/>
    </row>
    <row r="29" customHeight="1" spans="1:9">
      <c r="A29" s="42"/>
      <c r="B29" s="57" t="s">
        <v>97</v>
      </c>
      <c r="C29" s="58"/>
      <c r="D29" s="58"/>
      <c r="E29" s="59">
        <v>2</v>
      </c>
      <c r="F29" s="50" t="s">
        <v>96</v>
      </c>
      <c r="G29" s="59">
        <v>25</v>
      </c>
      <c r="H29" s="51">
        <f t="shared" si="0"/>
        <v>50</v>
      </c>
      <c r="I29" s="117"/>
    </row>
    <row r="30" customHeight="1" spans="1:9">
      <c r="A30" s="42"/>
      <c r="B30" s="35" t="s">
        <v>98</v>
      </c>
      <c r="C30" s="36"/>
      <c r="D30" s="54" t="s">
        <v>95</v>
      </c>
      <c r="E30" s="36">
        <v>0</v>
      </c>
      <c r="F30" s="36" t="s">
        <v>79</v>
      </c>
      <c r="G30" s="56">
        <v>60</v>
      </c>
      <c r="H30" s="55">
        <f t="shared" si="0"/>
        <v>0</v>
      </c>
      <c r="I30" s="117"/>
    </row>
    <row r="31" customHeight="1" spans="1:9">
      <c r="A31" s="42"/>
      <c r="B31" s="60" t="s">
        <v>99</v>
      </c>
      <c r="C31" s="50"/>
      <c r="D31" s="61" t="s">
        <v>95</v>
      </c>
      <c r="E31" s="50">
        <v>1</v>
      </c>
      <c r="F31" s="50" t="s">
        <v>79</v>
      </c>
      <c r="G31" s="59">
        <v>30</v>
      </c>
      <c r="H31" s="51">
        <f t="shared" si="0"/>
        <v>30</v>
      </c>
      <c r="I31" s="117"/>
    </row>
    <row r="32" customHeight="1" spans="1:9">
      <c r="A32" s="42"/>
      <c r="B32" s="52" t="s">
        <v>100</v>
      </c>
      <c r="C32" s="62"/>
      <c r="D32" s="63"/>
      <c r="E32" s="36"/>
      <c r="F32" s="36"/>
      <c r="G32" s="56"/>
      <c r="H32" s="55">
        <f>SUM(H15:H31)</f>
        <v>360</v>
      </c>
      <c r="I32" s="117"/>
    </row>
    <row r="33" customHeight="1" spans="1:9">
      <c r="A33" s="42"/>
      <c r="B33" s="52" t="s">
        <v>101</v>
      </c>
      <c r="C33" s="53"/>
      <c r="D33" s="64" t="s">
        <v>102</v>
      </c>
      <c r="E33" s="64"/>
      <c r="F33" s="64"/>
      <c r="G33" s="53"/>
      <c r="H33" s="55">
        <f>H32*100%</f>
        <v>360</v>
      </c>
      <c r="I33" s="117"/>
    </row>
    <row r="34" customHeight="1" spans="1:9">
      <c r="A34" s="42"/>
      <c r="B34" s="52" t="s">
        <v>100</v>
      </c>
      <c r="C34" s="53"/>
      <c r="D34" s="64"/>
      <c r="E34" s="64"/>
      <c r="F34" s="64"/>
      <c r="G34" s="53"/>
      <c r="H34" s="55">
        <f>SUM(H32:H33)</f>
        <v>720</v>
      </c>
      <c r="I34" s="117"/>
    </row>
    <row r="35" customHeight="1" spans="1:9">
      <c r="A35" s="42"/>
      <c r="B35" s="52" t="s">
        <v>47</v>
      </c>
      <c r="C35" s="62"/>
      <c r="D35" s="62"/>
      <c r="E35" s="36"/>
      <c r="F35" s="36"/>
      <c r="G35" s="56">
        <v>0.01</v>
      </c>
      <c r="H35" s="55">
        <f>H32*G35</f>
        <v>3.6</v>
      </c>
      <c r="I35" s="117"/>
    </row>
    <row r="36" customHeight="1" spans="1:9">
      <c r="A36" s="42"/>
      <c r="B36" s="52" t="s">
        <v>103</v>
      </c>
      <c r="C36" s="62"/>
      <c r="D36" s="62"/>
      <c r="E36" s="36"/>
      <c r="F36" s="36"/>
      <c r="G36" s="56"/>
      <c r="H36" s="55">
        <f>SUM(H34:H35)</f>
        <v>723.6</v>
      </c>
      <c r="I36" s="117"/>
    </row>
    <row r="37" ht="25" customHeight="1" spans="1:10">
      <c r="A37" s="37" t="s">
        <v>104</v>
      </c>
      <c r="B37" s="65" t="s">
        <v>105</v>
      </c>
      <c r="C37" s="66" t="s">
        <v>106</v>
      </c>
      <c r="D37" s="67"/>
      <c r="E37" s="68">
        <v>0</v>
      </c>
      <c r="F37" s="69" t="s">
        <v>32</v>
      </c>
      <c r="G37" s="70">
        <v>15000</v>
      </c>
      <c r="H37" s="70">
        <f t="shared" ref="H37:H45" si="1">G37*E37</f>
        <v>0</v>
      </c>
      <c r="I37" s="70" t="s">
        <v>107</v>
      </c>
      <c r="J37" s="119"/>
    </row>
    <row r="38" ht="25" customHeight="1" spans="1:10">
      <c r="A38" s="42"/>
      <c r="B38" s="65"/>
      <c r="C38" s="66" t="s">
        <v>108</v>
      </c>
      <c r="D38" s="67"/>
      <c r="E38" s="68">
        <v>0</v>
      </c>
      <c r="F38" s="69" t="s">
        <v>109</v>
      </c>
      <c r="G38" s="70">
        <v>300</v>
      </c>
      <c r="H38" s="70">
        <f t="shared" si="1"/>
        <v>0</v>
      </c>
      <c r="I38" s="70"/>
      <c r="J38" s="119"/>
    </row>
    <row r="39" customHeight="1" spans="1:10">
      <c r="A39" s="42"/>
      <c r="B39" s="65"/>
      <c r="C39" s="71" t="s">
        <v>50</v>
      </c>
      <c r="D39" s="72">
        <v>320</v>
      </c>
      <c r="E39" s="73">
        <v>1</v>
      </c>
      <c r="F39" s="74" t="s">
        <v>51</v>
      </c>
      <c r="G39" s="75">
        <v>1968</v>
      </c>
      <c r="H39" s="75">
        <f t="shared" si="1"/>
        <v>1968</v>
      </c>
      <c r="I39" s="75" t="s">
        <v>110</v>
      </c>
      <c r="J39" s="119"/>
    </row>
    <row r="40" customHeight="1" spans="1:10">
      <c r="A40" s="42"/>
      <c r="B40" s="65"/>
      <c r="C40" s="71" t="s">
        <v>111</v>
      </c>
      <c r="D40" s="76"/>
      <c r="E40" s="73">
        <v>1</v>
      </c>
      <c r="F40" s="74" t="s">
        <v>53</v>
      </c>
      <c r="G40" s="75">
        <v>100</v>
      </c>
      <c r="H40" s="75">
        <f t="shared" si="1"/>
        <v>100</v>
      </c>
      <c r="I40" s="75"/>
      <c r="J40" s="119"/>
    </row>
    <row r="41" customHeight="1" spans="1:10">
      <c r="A41" s="42"/>
      <c r="B41" s="65"/>
      <c r="C41" s="77" t="s">
        <v>112</v>
      </c>
      <c r="D41" s="67" t="s">
        <v>34</v>
      </c>
      <c r="E41" s="68">
        <v>0</v>
      </c>
      <c r="F41" s="69" t="s">
        <v>53</v>
      </c>
      <c r="G41" s="70">
        <v>260</v>
      </c>
      <c r="H41" s="70">
        <f t="shared" si="1"/>
        <v>0</v>
      </c>
      <c r="I41" s="70"/>
      <c r="J41" s="119"/>
    </row>
    <row r="42" customHeight="1" spans="1:10">
      <c r="A42" s="42"/>
      <c r="B42" s="65"/>
      <c r="C42" s="77" t="s">
        <v>113</v>
      </c>
      <c r="D42" s="67" t="s">
        <v>114</v>
      </c>
      <c r="E42" s="68">
        <v>0</v>
      </c>
      <c r="F42" s="69" t="s">
        <v>53</v>
      </c>
      <c r="G42" s="70">
        <v>45</v>
      </c>
      <c r="H42" s="70">
        <f t="shared" si="1"/>
        <v>0</v>
      </c>
      <c r="I42" s="70"/>
      <c r="J42" s="119"/>
    </row>
    <row r="43" customHeight="1" spans="1:9">
      <c r="A43" s="42"/>
      <c r="B43" s="65"/>
      <c r="C43" s="78" t="s">
        <v>115</v>
      </c>
      <c r="D43" s="79" t="s">
        <v>116</v>
      </c>
      <c r="E43" s="80">
        <v>0</v>
      </c>
      <c r="F43" s="81" t="s">
        <v>32</v>
      </c>
      <c r="G43" s="82">
        <v>76000</v>
      </c>
      <c r="H43" s="82">
        <f t="shared" si="1"/>
        <v>0</v>
      </c>
      <c r="I43" s="120"/>
    </row>
    <row r="44" customHeight="1" spans="1:9">
      <c r="A44" s="42"/>
      <c r="B44" s="65"/>
      <c r="C44" s="78" t="s">
        <v>117</v>
      </c>
      <c r="D44" s="79"/>
      <c r="E44" s="80">
        <v>0</v>
      </c>
      <c r="F44" s="81" t="s">
        <v>87</v>
      </c>
      <c r="G44" s="82">
        <v>15000</v>
      </c>
      <c r="H44" s="82">
        <f t="shared" si="1"/>
        <v>0</v>
      </c>
      <c r="I44" s="120" t="s">
        <v>118</v>
      </c>
    </row>
    <row r="45" customHeight="1" spans="1:9">
      <c r="A45" s="42"/>
      <c r="B45" s="65"/>
      <c r="C45" s="36" t="s">
        <v>119</v>
      </c>
      <c r="D45" s="35"/>
      <c r="E45" s="83">
        <v>0</v>
      </c>
      <c r="F45" s="81" t="s">
        <v>120</v>
      </c>
      <c r="G45" s="82">
        <v>200</v>
      </c>
      <c r="H45" s="82">
        <f t="shared" si="1"/>
        <v>0</v>
      </c>
      <c r="I45" s="121"/>
    </row>
    <row r="46" customHeight="1" spans="1:9">
      <c r="A46" s="42"/>
      <c r="B46" s="65"/>
      <c r="C46" s="36" t="s">
        <v>46</v>
      </c>
      <c r="D46" s="35"/>
      <c r="E46" s="36"/>
      <c r="F46" s="36"/>
      <c r="G46" s="55"/>
      <c r="H46" s="55">
        <f>SUM(H37:H45)</f>
        <v>2068</v>
      </c>
      <c r="I46" s="117"/>
    </row>
    <row r="47" customHeight="1" spans="1:9">
      <c r="A47" s="42"/>
      <c r="B47" s="84" t="s">
        <v>121</v>
      </c>
      <c r="C47" s="36" t="s">
        <v>122</v>
      </c>
      <c r="D47" s="85" t="s">
        <v>123</v>
      </c>
      <c r="E47" s="83">
        <v>0</v>
      </c>
      <c r="F47" s="81" t="s">
        <v>124</v>
      </c>
      <c r="G47" s="82">
        <f>-(16-0.6)*0.02796*0.6*2.3*50*0.6</f>
        <v>-17.8261776</v>
      </c>
      <c r="H47" s="82">
        <f>G47*E47</f>
        <v>0</v>
      </c>
      <c r="I47" s="117"/>
    </row>
    <row r="48" customHeight="1" spans="1:9">
      <c r="A48" s="42"/>
      <c r="B48" s="35" t="s">
        <v>100</v>
      </c>
      <c r="C48" s="35"/>
      <c r="D48" s="35"/>
      <c r="E48" s="36"/>
      <c r="F48" s="36"/>
      <c r="G48" s="56"/>
      <c r="H48" s="55">
        <f>SUM(H37:H42)</f>
        <v>2068</v>
      </c>
      <c r="I48" s="117"/>
    </row>
    <row r="49" customHeight="1" spans="1:9">
      <c r="A49" s="42"/>
      <c r="B49" s="52" t="s">
        <v>101</v>
      </c>
      <c r="C49" s="53"/>
      <c r="D49" s="64" t="s">
        <v>125</v>
      </c>
      <c r="E49" s="64"/>
      <c r="F49" s="64"/>
      <c r="G49" s="53"/>
      <c r="H49" s="55">
        <f>H48*5%</f>
        <v>103.4</v>
      </c>
      <c r="I49" s="117"/>
    </row>
    <row r="50" customHeight="1" spans="1:9">
      <c r="A50" s="42"/>
      <c r="B50" s="35" t="s">
        <v>47</v>
      </c>
      <c r="C50" s="35"/>
      <c r="D50" s="35"/>
      <c r="E50" s="36"/>
      <c r="F50" s="36"/>
      <c r="G50" s="56">
        <v>0.13</v>
      </c>
      <c r="H50" s="55">
        <f>H46*G50</f>
        <v>268.84</v>
      </c>
      <c r="I50" s="117"/>
    </row>
    <row r="51" customHeight="1" spans="1:9">
      <c r="A51" s="86"/>
      <c r="B51" s="35" t="s">
        <v>126</v>
      </c>
      <c r="C51" s="35"/>
      <c r="D51" s="35"/>
      <c r="E51" s="36"/>
      <c r="F51" s="36"/>
      <c r="G51" s="56"/>
      <c r="H51" s="55">
        <f>H50+H48</f>
        <v>2336.84</v>
      </c>
      <c r="I51" s="117">
        <f>H51/H52</f>
        <v>0.648761799000555</v>
      </c>
    </row>
    <row r="52" customHeight="1" spans="1:9">
      <c r="A52" s="87" t="s">
        <v>127</v>
      </c>
      <c r="B52" s="88" t="s">
        <v>128</v>
      </c>
      <c r="C52" s="89"/>
      <c r="D52" s="90"/>
      <c r="E52" s="91">
        <v>1</v>
      </c>
      <c r="F52" s="91" t="s">
        <v>53</v>
      </c>
      <c r="G52" s="91"/>
      <c r="H52" s="51">
        <v>3602</v>
      </c>
      <c r="I52" s="122"/>
    </row>
    <row r="53" customHeight="1" spans="1:9">
      <c r="A53" s="92"/>
      <c r="B53" s="93" t="s">
        <v>129</v>
      </c>
      <c r="C53" s="94"/>
      <c r="D53" s="95"/>
      <c r="E53" s="96"/>
      <c r="F53" s="96"/>
      <c r="G53" s="97">
        <v>0.5</v>
      </c>
      <c r="H53" s="55">
        <f>G53*(H52-H51-H36)</f>
        <v>270.78</v>
      </c>
      <c r="I53" s="123">
        <f>H53/H52</f>
        <v>0.0751749028317601</v>
      </c>
    </row>
    <row r="54" customHeight="1" spans="1:9">
      <c r="A54" s="92"/>
      <c r="B54" s="93" t="s">
        <v>130</v>
      </c>
      <c r="C54" s="94"/>
      <c r="D54" s="95"/>
      <c r="E54" s="96"/>
      <c r="F54" s="96"/>
      <c r="G54" s="97">
        <v>0.2</v>
      </c>
      <c r="H54" s="55">
        <f>G54*(H52-H51-H36)</f>
        <v>108.312</v>
      </c>
      <c r="I54" s="123">
        <f>H54/H52</f>
        <v>0.030069961132704</v>
      </c>
    </row>
    <row r="55" customHeight="1" spans="1:9">
      <c r="A55" s="92"/>
      <c r="B55" s="98" t="s">
        <v>131</v>
      </c>
      <c r="C55" s="99"/>
      <c r="D55" s="100"/>
      <c r="E55" s="101"/>
      <c r="F55" s="101"/>
      <c r="G55" s="102">
        <v>0.3</v>
      </c>
      <c r="H55" s="103">
        <f>G55*(H52-H51-H36)</f>
        <v>162.468</v>
      </c>
      <c r="I55" s="124">
        <f>H55/H52</f>
        <v>0.0451049416990561</v>
      </c>
    </row>
    <row r="56" customHeight="1" spans="1:9">
      <c r="A56" s="92"/>
      <c r="B56" s="104" t="s">
        <v>132</v>
      </c>
      <c r="C56" s="105"/>
      <c r="D56" s="106"/>
      <c r="E56" s="107"/>
      <c r="F56" s="107"/>
      <c r="G56" s="108"/>
      <c r="H56" s="109">
        <f>SUM(H53:H55)</f>
        <v>541.56</v>
      </c>
      <c r="I56" s="125"/>
    </row>
    <row r="57" customHeight="1" spans="1:9">
      <c r="A57" s="110" t="s">
        <v>133</v>
      </c>
      <c r="B57" s="111"/>
      <c r="C57" s="111"/>
      <c r="D57" s="111"/>
      <c r="E57" s="111"/>
      <c r="F57" s="111"/>
      <c r="G57" s="111"/>
      <c r="H57" s="111"/>
      <c r="I57" s="111"/>
    </row>
  </sheetData>
  <mergeCells count="56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H10:I10"/>
    <mergeCell ref="H11:I11"/>
    <mergeCell ref="B12:I12"/>
    <mergeCell ref="B13:I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D33:G33"/>
    <mergeCell ref="B34:C34"/>
    <mergeCell ref="B35:C35"/>
    <mergeCell ref="B36:C36"/>
    <mergeCell ref="B48:D48"/>
    <mergeCell ref="B49:C49"/>
    <mergeCell ref="D49:G49"/>
    <mergeCell ref="B50:D50"/>
    <mergeCell ref="B51:D51"/>
    <mergeCell ref="B52:C52"/>
    <mergeCell ref="B53:C53"/>
    <mergeCell ref="B54:C54"/>
    <mergeCell ref="B55:C55"/>
    <mergeCell ref="B56:D56"/>
    <mergeCell ref="A57:I57"/>
    <mergeCell ref="A15:A36"/>
    <mergeCell ref="A37:A51"/>
    <mergeCell ref="A52:A56"/>
    <mergeCell ref="B37:B46"/>
  </mergeCells>
  <dataValidations count="1">
    <dataValidation type="list" allowBlank="1" showInputMessage="1" showErrorMessage="1" sqref="F37 F38 F39:F40 F41:F42">
      <formula1>"项,个,套,台,根,桶,kw,包,kg,台/年,项目编号,批,趟,瓶,人/天,元/km,米,m³,㎡"</formula1>
    </dataValidation>
  </dataValidations>
  <hyperlinks>
    <hyperlink ref="F4" r:id="rId3" display="NHY-20231017-L-01-01-049"/>
    <hyperlink ref="B6" r:id="rId4"/>
  </hyperlink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DAIKIN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成本预算表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</dc:creator>
  <cp:lastModifiedBy>炳明-ANA</cp:lastModifiedBy>
  <cp:revision>1</cp:revision>
  <dcterms:created xsi:type="dcterms:W3CDTF">2003-08-05T23:43:54Z</dcterms:created>
  <cp:lastPrinted>2015-08-01T06:12:16Z</cp:lastPrinted>
  <dcterms:modified xsi:type="dcterms:W3CDTF">2023-11-06T07:35:48Z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310A0D5F345A410091420CB7E573A9DD_13</vt:lpwstr>
  </property>
</Properties>
</file>