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900" windowHeight="9030" activeTab="3"/>
  </bookViews>
  <sheets>
    <sheet name="更新改造方案表" sheetId="10" r:id="rId1"/>
    <sheet name="设备规格参数表" sheetId="11" r:id="rId2"/>
    <sheet name="成本预算" sheetId="13" r:id="rId3"/>
    <sheet name="报价" sheetId="14" r:id="rId4"/>
  </sheets>
  <calcPr calcId="144525"/>
</workbook>
</file>

<file path=xl/comments1.xml><?xml version="1.0" encoding="utf-8"?>
<comments xmlns="http://schemas.openxmlformats.org/spreadsheetml/2006/main">
  <authors>
    <author>User</author>
    <author>Administrator</author>
  </authors>
  <commentList>
    <comment ref="B45" authorId="0">
      <text>
        <r>
          <rPr>
            <sz val="9"/>
            <rFont val="宋体"/>
            <charset val="134"/>
          </rPr>
          <t>二选一</t>
        </r>
        <r>
          <rPr>
            <sz val="9"/>
            <rFont val="Tahoma"/>
            <charset val="134"/>
          </rPr>
          <t xml:space="preserve">
</t>
        </r>
      </text>
    </comment>
    <comment ref="C47" authorId="0">
      <text>
        <r>
          <rPr>
            <sz val="9"/>
            <rFont val="Tahoma"/>
            <charset val="134"/>
          </rPr>
          <t xml:space="preserve">
</t>
        </r>
        <r>
          <rPr>
            <sz val="9"/>
            <rFont val="宋体"/>
            <charset val="134"/>
          </rPr>
          <t>五选一</t>
        </r>
      </text>
    </comment>
    <comment ref="D47" authorId="1">
      <text>
        <r>
          <rPr>
            <sz val="9"/>
            <rFont val="宋体"/>
            <charset val="134"/>
          </rPr>
          <t xml:space="preserve">销售和修理的税率
</t>
        </r>
      </text>
    </comment>
    <comment ref="D48" authorId="1">
      <text>
        <r>
          <rPr>
            <sz val="9"/>
            <rFont val="宋体"/>
            <charset val="134"/>
          </rPr>
          <t xml:space="preserve">安装和改造的税率
</t>
        </r>
      </text>
    </comment>
    <comment ref="D49" authorId="1">
      <text>
        <r>
          <rPr>
            <sz val="9"/>
            <rFont val="宋体"/>
            <charset val="134"/>
          </rPr>
          <t xml:space="preserve">技术服务的税率
</t>
        </r>
      </text>
    </comment>
    <comment ref="D50" authorId="1">
      <text>
        <r>
          <rPr>
            <sz val="9"/>
            <rFont val="宋体"/>
            <charset val="134"/>
          </rPr>
          <t xml:space="preserve">小规模企业的税率
</t>
        </r>
      </text>
    </comment>
    <comment ref="B110" authorId="0">
      <text>
        <r>
          <rPr>
            <sz val="9"/>
            <rFont val="宋体"/>
            <charset val="134"/>
          </rPr>
          <t>二选一</t>
        </r>
        <r>
          <rPr>
            <sz val="9"/>
            <rFont val="Tahoma"/>
            <charset val="134"/>
          </rPr>
          <t xml:space="preserve">
</t>
        </r>
      </text>
    </comment>
    <comment ref="C112" authorId="0">
      <text>
        <r>
          <rPr>
            <sz val="9"/>
            <rFont val="Tahoma"/>
            <charset val="134"/>
          </rPr>
          <t xml:space="preserve">
</t>
        </r>
        <r>
          <rPr>
            <sz val="9"/>
            <rFont val="宋体"/>
            <charset val="134"/>
          </rPr>
          <t>五选一</t>
        </r>
      </text>
    </comment>
    <comment ref="D112" authorId="1">
      <text>
        <r>
          <rPr>
            <sz val="9"/>
            <rFont val="宋体"/>
            <charset val="134"/>
          </rPr>
          <t xml:space="preserve">销售和修理的税率
</t>
        </r>
      </text>
    </comment>
    <comment ref="D113" authorId="1">
      <text>
        <r>
          <rPr>
            <sz val="9"/>
            <rFont val="宋体"/>
            <charset val="134"/>
          </rPr>
          <t xml:space="preserve">安装和改造的税率
</t>
        </r>
      </text>
    </comment>
    <comment ref="D114" authorId="1">
      <text>
        <r>
          <rPr>
            <sz val="9"/>
            <rFont val="宋体"/>
            <charset val="134"/>
          </rPr>
          <t xml:space="preserve">技术服务的税率
</t>
        </r>
      </text>
    </comment>
    <comment ref="D115" authorId="1">
      <text>
        <r>
          <rPr>
            <sz val="9"/>
            <rFont val="宋体"/>
            <charset val="134"/>
          </rPr>
          <t xml:space="preserve">小规模企业的税率
</t>
        </r>
      </text>
    </comment>
  </commentList>
</comments>
</file>

<file path=xl/sharedStrings.xml><?xml version="1.0" encoding="utf-8"?>
<sst xmlns="http://schemas.openxmlformats.org/spreadsheetml/2006/main" count="701" uniqueCount="206">
  <si>
    <t>方案</t>
  </si>
  <si>
    <t>项目名称</t>
  </si>
  <si>
    <t>东亿国际传媒产业园C6#楼</t>
  </si>
  <si>
    <t>服务方</t>
  </si>
  <si>
    <t>北京三汇能环科技发展有限公司</t>
  </si>
  <si>
    <t>项目地址</t>
  </si>
  <si>
    <t>北京市朝阳区</t>
  </si>
  <si>
    <t>报修电话</t>
  </si>
  <si>
    <t>010-52892872  400-636-7337</t>
  </si>
  <si>
    <t>联系人</t>
  </si>
  <si>
    <t>魏经理</t>
  </si>
  <si>
    <t>方案编号</t>
  </si>
  <si>
    <t>NHEMC-20210502-L-01-001</t>
  </si>
  <si>
    <t>联系电话</t>
  </si>
  <si>
    <t>客服电话</t>
  </si>
  <si>
    <t>18001317823     18001317827</t>
  </si>
  <si>
    <t>邮箱</t>
  </si>
  <si>
    <t>负责人</t>
  </si>
  <si>
    <t>张立昆   17777859609</t>
  </si>
  <si>
    <t>概况</t>
  </si>
  <si>
    <t>设 备 概 况</t>
  </si>
  <si>
    <t>序号</t>
  </si>
  <si>
    <t>名称</t>
  </si>
  <si>
    <t>规格型号</t>
  </si>
  <si>
    <t>数量</t>
  </si>
  <si>
    <t>单位</t>
  </si>
  <si>
    <t>出厂日期</t>
  </si>
  <si>
    <t>备注</t>
  </si>
  <si>
    <t>风冷模块机组</t>
  </si>
  <si>
    <t>制冷量130kw；制热量140kw</t>
  </si>
  <si>
    <t>台</t>
  </si>
  <si>
    <t>2012年</t>
  </si>
  <si>
    <t>制冷量68kw；制热量72kw</t>
  </si>
  <si>
    <t>2019年</t>
  </si>
  <si>
    <t>制冷量68kw； 制热量72kw</t>
  </si>
  <si>
    <t>冷温泵</t>
  </si>
  <si>
    <t>功率5kw</t>
  </si>
  <si>
    <t xml:space="preserve">1、面积：                                                                                                     总建筑面积3000㎡，地上六层，建筑总高度约24m；                                                                                                                                                                                                                                                                                                                                      2、建筑使用功能：                                                                                                      办公；                                                                                                                                                                                                                                                                                                                                                                                                                                                                                                                                                                                                                                                       3、设备概况：                                                                                                           现有空调主机设备老旧，且已经冻坏，其中一台机内进水。6层室内空调末端设备没有安装。现整个C6#楼进行装修改造，计划将中央空调机组进行更换（考虑室内分层单独计量，单独核算空调运行费用），并在6层安装室内末端空调设备，1~5层室内末端空调维持原状。                                                       </t>
  </si>
  <si>
    <t>安装方案1</t>
  </si>
  <si>
    <t xml:space="preserve">1、在屋面拆除现有老旧的四台风冷模块机组（我司可以进行回收），在设备基础位置安装六台风冷模块机组，单台名义制冷量55kw，名义制热量43kw；六台机组分为六个独立的空调系统，每个系统供一层面积制冷供暖，冷负荷计算公式：55kw*1000/500㎡=110w/㎡；热负荷计算公式：43kw*1000/500㎡=86w/㎡，设备详细参数见下表：                                                                                                             2、拆除现有四台水泵，同时更换进出口管道阀门等附件，每个空调系统配备两台循环水泵；                                        水泵型号：TD150-25/4*  流量200m³/h   扬程25m   功率22kw                                                                                                    3、所有设备电源接至现有配电柜，每台风冷模块设备用电回路安装独立电计量装置；                                                                                                          4、六层室内安装十台风机盘管，型号FP-102，供冷量5.5kw；                                                                                                            5、六个系统供回水主管道由管井接至每层；                                                                                                                                                                                                                                                                                                                                               </t>
  </si>
  <si>
    <t>安装方案2</t>
  </si>
  <si>
    <t xml:space="preserve">1、在屋面拆除现有老旧的四台风冷模块机组（我司可以进行回收），在设备基础位置安装五台风冷模块机组，单台名义制冷量55kw，名义制热量43kw；四台机组串联在一个空调系统，冷负荷计算公式：55kw*5*1000/3000㎡=91.6w/㎡；热负荷计算公式：43kw*5*1000/3000㎡=71.6w/㎡，设备详细参数见下表：                                                                                                             2、拆除现有四台水泵，同时更换进出口管道阀门等附件，安装两台循环水泵；                                               水泵型号：TD150-25/4*  流量200m³/h   扬程25m   功率22kw                                                                                                    3、所有设备电源接至现有配电柜；                                                                                                          4、六层室内安装十台风机盘管，型号FP-102，供冷量5.5kw；                                                                                                            5、空调系统供回水主管道由管井接至每层，在每层入户干管位置安装切断阀门、预付费冷热计量表、泄水维修阀等；                                                                                                                                                                                                                                                                                                                                               </t>
  </si>
  <si>
    <t>型号</t>
  </si>
  <si>
    <t>GN-R43MLG/NaB1</t>
  </si>
  <si>
    <t>制热</t>
  </si>
  <si>
    <t>制热量</t>
  </si>
  <si>
    <t>kw</t>
  </si>
  <si>
    <t>输入功率</t>
  </si>
  <si>
    <t>制热系统COP</t>
  </si>
  <si>
    <t>名义制热量</t>
  </si>
  <si>
    <t>制热系数COP</t>
  </si>
  <si>
    <t>低温制热量</t>
  </si>
  <si>
    <t>制冷</t>
  </si>
  <si>
    <t>名义制冷量</t>
  </si>
  <si>
    <t>制冷系数EER</t>
  </si>
  <si>
    <t>最大功率</t>
  </si>
  <si>
    <t>电源</t>
  </si>
  <si>
    <t>380v 3N-50HZ</t>
  </si>
  <si>
    <t>运行控制</t>
  </si>
  <si>
    <t>微电脑全自动控制，运行状态显示，异常状态报警</t>
  </si>
  <si>
    <t>安全保护</t>
  </si>
  <si>
    <t>高低压保护，排气高温保护，防冻结保护，过流保护，逆相缺相保护，缺水断水保护，压缩机过热保护</t>
  </si>
  <si>
    <t>压缩机</t>
  </si>
  <si>
    <t>类型</t>
  </si>
  <si>
    <t>全封闭涡旋式柔性压缩机</t>
  </si>
  <si>
    <t>启停方式</t>
  </si>
  <si>
    <t>直接启动</t>
  </si>
  <si>
    <t>水路系统</t>
  </si>
  <si>
    <t>水侧换热器</t>
  </si>
  <si>
    <t>高效壳管式换热器</t>
  </si>
  <si>
    <t>水流量</t>
  </si>
  <si>
    <t>m³/h</t>
  </si>
  <si>
    <t>水阻力损失</t>
  </si>
  <si>
    <t>kpa</t>
  </si>
  <si>
    <t>最高承压</t>
  </si>
  <si>
    <t>Mpa</t>
  </si>
  <si>
    <t>接管方式</t>
  </si>
  <si>
    <t>法兰连接</t>
  </si>
  <si>
    <t>进出水连接法兰</t>
  </si>
  <si>
    <t>DN65</t>
  </si>
  <si>
    <t>空气系统</t>
  </si>
  <si>
    <t>空气侧换热器</t>
  </si>
  <si>
    <t>高效翅片盘管式</t>
  </si>
  <si>
    <t>风机额定功率</t>
  </si>
  <si>
    <t>w</t>
  </si>
  <si>
    <t>650*2</t>
  </si>
  <si>
    <t>风量</t>
  </si>
  <si>
    <t>2.8*104</t>
  </si>
  <si>
    <t>外形尺寸</t>
  </si>
  <si>
    <t>宽</t>
  </si>
  <si>
    <t>mm</t>
  </si>
  <si>
    <t>深</t>
  </si>
  <si>
    <t>高</t>
  </si>
  <si>
    <t>净重</t>
  </si>
  <si>
    <t>kg</t>
  </si>
  <si>
    <t>运行重量</t>
  </si>
  <si>
    <t>项目成本计划表</t>
  </si>
  <si>
    <t>项目编号</t>
  </si>
  <si>
    <t>东亿传媒（方案1）</t>
  </si>
  <si>
    <t>建议合同金额</t>
  </si>
  <si>
    <t>合同类型</t>
  </si>
  <si>
    <t>工程类（元）</t>
  </si>
  <si>
    <t>设备/材料</t>
  </si>
  <si>
    <t>人工及其它</t>
  </si>
  <si>
    <t>费用项目</t>
  </si>
  <si>
    <t>子目名称</t>
  </si>
  <si>
    <t>型号/规格</t>
  </si>
  <si>
    <t>项</t>
  </si>
  <si>
    <t>单价（元）</t>
  </si>
  <si>
    <t>合价（元）</t>
  </si>
  <si>
    <t>设备</t>
  </si>
  <si>
    <t>风冷模块机</t>
  </si>
  <si>
    <t>控制器</t>
  </si>
  <si>
    <t>/</t>
  </si>
  <si>
    <t>循环水泵</t>
  </si>
  <si>
    <t xml:space="preserve">TD50-32G/2；流量12.5m³/h；扬程32m；功率3kw </t>
  </si>
  <si>
    <t>小计</t>
  </si>
  <si>
    <t>材料</t>
  </si>
  <si>
    <t>镀锌钢管</t>
  </si>
  <si>
    <t>米</t>
  </si>
  <si>
    <t>DN50</t>
  </si>
  <si>
    <t>DN40</t>
  </si>
  <si>
    <t>DN32</t>
  </si>
  <si>
    <t>DN25</t>
  </si>
  <si>
    <t>DN20</t>
  </si>
  <si>
    <t>冷热计量表</t>
  </si>
  <si>
    <t>个</t>
  </si>
  <si>
    <t>进口</t>
  </si>
  <si>
    <t>对夹蝶阀</t>
  </si>
  <si>
    <t>铜闸阀</t>
  </si>
  <si>
    <t>Y型过滤器</t>
  </si>
  <si>
    <t>止回阀</t>
  </si>
  <si>
    <t>橡胶软接头</t>
  </si>
  <si>
    <t>压力表</t>
  </si>
  <si>
    <t>0~1.6Mpa</t>
  </si>
  <si>
    <t>套</t>
  </si>
  <si>
    <t>温度计</t>
  </si>
  <si>
    <t>0~100℃</t>
  </si>
  <si>
    <t>电伴热带</t>
  </si>
  <si>
    <t>电伴热控制箱</t>
  </si>
  <si>
    <t>橡塑保温</t>
  </si>
  <si>
    <t>厚度30mm</t>
  </si>
  <si>
    <t>m³</t>
  </si>
  <si>
    <t>保温保护壳</t>
  </si>
  <si>
    <t>㎡</t>
  </si>
  <si>
    <t>设备管道钢支架</t>
  </si>
  <si>
    <t>电线管</t>
  </si>
  <si>
    <t>GDJ50</t>
  </si>
  <si>
    <t>电缆线</t>
  </si>
  <si>
    <t>ZRYJV-4*16+1*10</t>
  </si>
  <si>
    <t>其它辅材</t>
  </si>
  <si>
    <t>管件法兰、焊材、螺栓、油漆、法兰垫、机具耗材、电气辅材等</t>
  </si>
  <si>
    <t>人工费</t>
  </si>
  <si>
    <t>设备吊装</t>
  </si>
  <si>
    <t>旧设备管道拆除</t>
  </si>
  <si>
    <t>含阳光板、锅炉拆装</t>
  </si>
  <si>
    <t>设备管道阀门安装</t>
  </si>
  <si>
    <t>电气安装</t>
  </si>
  <si>
    <t>保温安装</t>
  </si>
  <si>
    <t>机械费</t>
  </si>
  <si>
    <t>吊车</t>
  </si>
  <si>
    <t>50T</t>
  </si>
  <si>
    <t>趟</t>
  </si>
  <si>
    <t>面包车</t>
  </si>
  <si>
    <t>措施项目</t>
  </si>
  <si>
    <t>临时住宿</t>
  </si>
  <si>
    <t>垃圾清运</t>
  </si>
  <si>
    <t>工程管理</t>
  </si>
  <si>
    <t>工程技术部施工管理费</t>
  </si>
  <si>
    <t>财务成本</t>
  </si>
  <si>
    <t>增值税</t>
  </si>
  <si>
    <t>材料费差价税率</t>
  </si>
  <si>
    <t>工程税</t>
  </si>
  <si>
    <t>技术服务</t>
  </si>
  <si>
    <t>三汇冷暖</t>
  </si>
  <si>
    <t>其他</t>
  </si>
  <si>
    <t>所得税、附加税、印花税</t>
  </si>
  <si>
    <t>信息提成</t>
  </si>
  <si>
    <t>网络提成</t>
  </si>
  <si>
    <t>业务费</t>
  </si>
  <si>
    <t>现场协调费用</t>
  </si>
  <si>
    <t>不可预见费用</t>
  </si>
  <si>
    <t>费直燃机回收</t>
  </si>
  <si>
    <t>成本合计</t>
  </si>
  <si>
    <t>毛利合计</t>
  </si>
  <si>
    <t>制单：张立昆</t>
  </si>
  <si>
    <t>日期</t>
  </si>
  <si>
    <t>东亿传媒（方案2）</t>
  </si>
  <si>
    <t xml:space="preserve">TD65-30G/2；流量40m³/h；扬程30m；功率5.5kw </t>
  </si>
  <si>
    <t>无缝钢管</t>
  </si>
  <si>
    <t>DN200</t>
  </si>
  <si>
    <t>DN150</t>
  </si>
  <si>
    <t>DN125</t>
  </si>
  <si>
    <r>
      <rPr>
        <b/>
        <sz val="10"/>
        <rFont val="宋体"/>
        <charset val="134"/>
      </rPr>
      <t xml:space="preserve">                       方案1改造报价明细表              </t>
    </r>
    <r>
      <rPr>
        <sz val="10"/>
        <rFont val="宋体"/>
        <charset val="134"/>
      </rPr>
      <t> </t>
    </r>
    <r>
      <rPr>
        <sz val="8"/>
        <rFont val="宋体"/>
        <charset val="134"/>
      </rPr>
      <t>单位（人民币）：元 </t>
    </r>
  </si>
  <si>
    <t>部品/作业名称</t>
  </si>
  <si>
    <t>不含税单价</t>
  </si>
  <si>
    <t>合价</t>
  </si>
  <si>
    <t>旧设备回收</t>
  </si>
  <si>
    <t>不含税小计</t>
  </si>
  <si>
    <t>税金</t>
  </si>
  <si>
    <t>价税合计</t>
  </si>
  <si>
    <t>施工</t>
  </si>
  <si>
    <t>安全文明施工费</t>
  </si>
  <si>
    <t>价税小计</t>
  </si>
  <si>
    <t>价税总计</t>
  </si>
  <si>
    <r>
      <rPr>
        <b/>
        <sz val="10"/>
        <rFont val="宋体"/>
        <charset val="134"/>
      </rPr>
      <t xml:space="preserve">                       方案2改造报价明细表              </t>
    </r>
    <r>
      <rPr>
        <sz val="10"/>
        <rFont val="宋体"/>
        <charset val="134"/>
      </rPr>
      <t> </t>
    </r>
    <r>
      <rPr>
        <sz val="8"/>
        <rFont val="宋体"/>
        <charset val="134"/>
      </rPr>
      <t>单位（人民币）：元 </t>
    </r>
  </si>
</sst>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DBNum2][$RMB]General;[Red][DBNum2][$RMB]General"/>
    <numFmt numFmtId="177" formatCode="0.00_ "/>
    <numFmt numFmtId="178" formatCode="#,##0.00_);[Red]\(#,##0.00\)"/>
    <numFmt numFmtId="179" formatCode="#,##0.00_ "/>
    <numFmt numFmtId="180" formatCode="0.0%"/>
    <numFmt numFmtId="181" formatCode="yyyy&quot;年&quot;m&quot;月&quot;d&quot;日&quot;;@"/>
  </numFmts>
  <fonts count="39">
    <font>
      <sz val="11"/>
      <color theme="1"/>
      <name val="等线"/>
      <charset val="134"/>
      <scheme val="minor"/>
    </font>
    <font>
      <b/>
      <sz val="10"/>
      <name val="宋体"/>
      <charset val="134"/>
    </font>
    <font>
      <sz val="10"/>
      <color rgb="FF000000"/>
      <name val="宋体"/>
      <charset val="134"/>
    </font>
    <font>
      <sz val="10"/>
      <name val="宋体"/>
      <charset val="134"/>
    </font>
    <font>
      <sz val="10"/>
      <color theme="1"/>
      <name val="宋体"/>
      <charset val="134"/>
    </font>
    <font>
      <sz val="10"/>
      <name val="等线"/>
      <charset val="134"/>
      <scheme val="minor"/>
    </font>
    <font>
      <b/>
      <sz val="10"/>
      <color rgb="FF000000"/>
      <name val="宋体"/>
      <charset val="134"/>
    </font>
    <font>
      <sz val="10"/>
      <name val="黑体"/>
      <charset val="134"/>
    </font>
    <font>
      <b/>
      <sz val="10"/>
      <name val="黑体"/>
      <charset val="134"/>
    </font>
    <font>
      <b/>
      <sz val="10.5"/>
      <name val="宋体"/>
      <charset val="134"/>
    </font>
    <font>
      <b/>
      <sz val="12"/>
      <name val="宋体"/>
      <charset val="134"/>
    </font>
    <font>
      <sz val="10"/>
      <color theme="1"/>
      <name val="等线"/>
      <charset val="134"/>
      <scheme val="minor"/>
    </font>
    <font>
      <sz val="12"/>
      <name val="宋体"/>
      <charset val="134"/>
    </font>
    <font>
      <sz val="11"/>
      <name val="宋体"/>
      <charset val="134"/>
    </font>
    <font>
      <u/>
      <sz val="11"/>
      <color rgb="FF800080"/>
      <name val="等线"/>
      <charset val="134"/>
      <scheme val="minor"/>
    </font>
    <font>
      <u/>
      <sz val="11"/>
      <color rgb="FF0000FF"/>
      <name val="等线"/>
      <charset val="134"/>
      <scheme val="minor"/>
    </font>
    <font>
      <sz val="11"/>
      <color rgb="FF3F3F76"/>
      <name val="等线"/>
      <charset val="0"/>
      <scheme val="minor"/>
    </font>
    <font>
      <b/>
      <sz val="18"/>
      <color theme="3"/>
      <name val="等线"/>
      <charset val="134"/>
      <scheme val="minor"/>
    </font>
    <font>
      <sz val="11"/>
      <color theme="1"/>
      <name val="等线"/>
      <charset val="0"/>
      <scheme val="minor"/>
    </font>
    <font>
      <sz val="10"/>
      <name val="ＭＳ ゴシック"/>
      <charset val="134"/>
    </font>
    <font>
      <sz val="11"/>
      <color theme="0"/>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u/>
      <sz val="11"/>
      <color rgb="FF800080"/>
      <name val="等线"/>
      <charset val="0"/>
      <scheme val="minor"/>
    </font>
    <font>
      <b/>
      <sz val="11"/>
      <color theme="3"/>
      <name val="等线"/>
      <charset val="134"/>
      <scheme val="minor"/>
    </font>
    <font>
      <b/>
      <sz val="13"/>
      <color theme="3"/>
      <name val="等线"/>
      <charset val="134"/>
      <scheme val="minor"/>
    </font>
    <font>
      <sz val="11"/>
      <color rgb="FFFF0000"/>
      <name val="等线"/>
      <charset val="0"/>
      <scheme val="minor"/>
    </font>
    <font>
      <b/>
      <sz val="11"/>
      <color rgb="FFFFFFFF"/>
      <name val="等线"/>
      <charset val="0"/>
      <scheme val="minor"/>
    </font>
    <font>
      <b/>
      <sz val="11"/>
      <color rgb="FF3F3F3F"/>
      <name val="等线"/>
      <charset val="0"/>
      <scheme val="minor"/>
    </font>
    <font>
      <i/>
      <sz val="11"/>
      <color rgb="FF7F7F7F"/>
      <name val="等线"/>
      <charset val="0"/>
      <scheme val="minor"/>
    </font>
    <font>
      <sz val="11"/>
      <color rgb="FFFA7D00"/>
      <name val="等线"/>
      <charset val="0"/>
      <scheme val="minor"/>
    </font>
    <font>
      <sz val="11"/>
      <color rgb="FF9C6500"/>
      <name val="等线"/>
      <charset val="0"/>
      <scheme val="minor"/>
    </font>
    <font>
      <b/>
      <sz val="11"/>
      <color theme="1"/>
      <name val="等线"/>
      <charset val="0"/>
      <scheme val="minor"/>
    </font>
    <font>
      <sz val="11"/>
      <color rgb="FF006100"/>
      <name val="等线"/>
      <charset val="0"/>
      <scheme val="minor"/>
    </font>
    <font>
      <sz val="9"/>
      <color theme="1"/>
      <name val="等线"/>
      <charset val="134"/>
      <scheme val="minor"/>
    </font>
    <font>
      <sz val="8"/>
      <name val="宋体"/>
      <charset val="134"/>
    </font>
    <font>
      <sz val="9"/>
      <name val="宋体"/>
      <charset val="134"/>
    </font>
    <font>
      <sz val="9"/>
      <name val="Tahoma"/>
      <charset val="134"/>
    </font>
  </fonts>
  <fills count="38">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2"/>
        <bgColor indexed="64"/>
      </patternFill>
    </fill>
    <fill>
      <patternFill patternType="solid">
        <fgColor rgb="FFFFC000"/>
        <bgColor indexed="64"/>
      </patternFill>
    </fill>
    <fill>
      <patternFill patternType="solid">
        <fgColor indexed="51"/>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top style="thin">
        <color auto="1"/>
      </top>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indexed="0"/>
      </right>
      <top/>
      <bottom style="thin">
        <color indexed="0"/>
      </bottom>
      <diagonal/>
    </border>
    <border>
      <left/>
      <right style="thin">
        <color indexed="0"/>
      </right>
      <top style="thin">
        <color indexed="0"/>
      </top>
      <bottom style="thin">
        <color indexed="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16" fillId="7"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5"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20"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1" borderId="34" applyNumberFormat="0" applyFont="0" applyAlignment="0" applyProtection="0">
      <alignment vertical="center"/>
    </xf>
    <xf numFmtId="0" fontId="20" fillId="17"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31" applyNumberFormat="0" applyFill="0" applyAlignment="0" applyProtection="0">
      <alignment vertical="center"/>
    </xf>
    <xf numFmtId="0" fontId="26" fillId="0" borderId="31" applyNumberFormat="0" applyFill="0" applyAlignment="0" applyProtection="0">
      <alignment vertical="center"/>
    </xf>
    <xf numFmtId="0" fontId="20" fillId="9" borderId="0" applyNumberFormat="0" applyBorder="0" applyAlignment="0" applyProtection="0">
      <alignment vertical="center"/>
    </xf>
    <xf numFmtId="0" fontId="25" fillId="0" borderId="32" applyNumberFormat="0" applyFill="0" applyAlignment="0" applyProtection="0">
      <alignment vertical="center"/>
    </xf>
    <xf numFmtId="0" fontId="20" fillId="23" borderId="0" applyNumberFormat="0" applyBorder="0" applyAlignment="0" applyProtection="0">
      <alignment vertical="center"/>
    </xf>
    <xf numFmtId="0" fontId="29" fillId="19" borderId="35" applyNumberFormat="0" applyAlignment="0" applyProtection="0">
      <alignment vertical="center"/>
    </xf>
    <xf numFmtId="0" fontId="22" fillId="19" borderId="30" applyNumberFormat="0" applyAlignment="0" applyProtection="0">
      <alignment vertical="center"/>
    </xf>
    <xf numFmtId="0" fontId="28" fillId="20" borderId="33" applyNumberFormat="0" applyAlignment="0" applyProtection="0">
      <alignment vertical="center"/>
    </xf>
    <xf numFmtId="0" fontId="18" fillId="24" borderId="0" applyNumberFormat="0" applyBorder="0" applyAlignment="0" applyProtection="0">
      <alignment vertical="center"/>
    </xf>
    <xf numFmtId="0" fontId="20" fillId="25" borderId="0" applyNumberFormat="0" applyBorder="0" applyAlignment="0" applyProtection="0">
      <alignment vertical="center"/>
    </xf>
    <xf numFmtId="0" fontId="31" fillId="0" borderId="36" applyNumberFormat="0" applyFill="0" applyAlignment="0" applyProtection="0">
      <alignment vertical="center"/>
    </xf>
    <xf numFmtId="0" fontId="33" fillId="0" borderId="37" applyNumberFormat="0" applyFill="0" applyAlignment="0" applyProtection="0">
      <alignment vertical="center"/>
    </xf>
    <xf numFmtId="0" fontId="34" fillId="29" borderId="0" applyNumberFormat="0" applyBorder="0" applyAlignment="0" applyProtection="0">
      <alignment vertical="center"/>
    </xf>
    <xf numFmtId="0" fontId="32" fillId="27" borderId="0" applyNumberFormat="0" applyBorder="0" applyAlignment="0" applyProtection="0">
      <alignment vertical="center"/>
    </xf>
    <xf numFmtId="0" fontId="18" fillId="30" borderId="0" applyNumberFormat="0" applyBorder="0" applyAlignment="0" applyProtection="0">
      <alignment vertical="center"/>
    </xf>
    <xf numFmtId="0" fontId="20" fillId="34" borderId="0" applyNumberFormat="0" applyBorder="0" applyAlignment="0" applyProtection="0">
      <alignment vertical="center"/>
    </xf>
    <xf numFmtId="0" fontId="18" fillId="14" borderId="0" applyNumberFormat="0" applyBorder="0" applyAlignment="0" applyProtection="0">
      <alignment vertical="center"/>
    </xf>
    <xf numFmtId="0" fontId="18" fillId="33" borderId="0" applyNumberFormat="0" applyBorder="0" applyAlignment="0" applyProtection="0">
      <alignment vertical="center"/>
    </xf>
    <xf numFmtId="0" fontId="18" fillId="26" borderId="0" applyNumberFormat="0" applyBorder="0" applyAlignment="0" applyProtection="0">
      <alignment vertical="center"/>
    </xf>
    <xf numFmtId="0" fontId="18" fillId="13" borderId="0" applyNumberFormat="0" applyBorder="0" applyAlignment="0" applyProtection="0">
      <alignment vertical="center"/>
    </xf>
    <xf numFmtId="0" fontId="19" fillId="0" borderId="0"/>
    <xf numFmtId="0" fontId="20" fillId="32" borderId="0" applyNumberFormat="0" applyBorder="0" applyAlignment="0" applyProtection="0">
      <alignment vertical="center"/>
    </xf>
    <xf numFmtId="0" fontId="20" fillId="12" borderId="0" applyNumberFormat="0" applyBorder="0" applyAlignment="0" applyProtection="0">
      <alignment vertical="center"/>
    </xf>
    <xf numFmtId="0" fontId="18" fillId="8" borderId="0" applyNumberFormat="0" applyBorder="0" applyAlignment="0" applyProtection="0">
      <alignment vertical="center"/>
    </xf>
    <xf numFmtId="0" fontId="18" fillId="31" borderId="0" applyNumberFormat="0" applyBorder="0" applyAlignment="0" applyProtection="0">
      <alignment vertical="center"/>
    </xf>
    <xf numFmtId="0" fontId="20" fillId="28" borderId="0" applyNumberFormat="0" applyBorder="0" applyAlignment="0" applyProtection="0">
      <alignment vertical="center"/>
    </xf>
    <xf numFmtId="0" fontId="18" fillId="16" borderId="0" applyNumberFormat="0" applyBorder="0" applyAlignment="0" applyProtection="0">
      <alignment vertical="center"/>
    </xf>
    <xf numFmtId="0" fontId="20" fillId="22" borderId="0" applyNumberFormat="0" applyBorder="0" applyAlignment="0" applyProtection="0">
      <alignment vertical="center"/>
    </xf>
    <xf numFmtId="0" fontId="20" fillId="35" borderId="0" applyNumberFormat="0" applyBorder="0" applyAlignment="0" applyProtection="0">
      <alignment vertical="center"/>
    </xf>
    <xf numFmtId="0" fontId="18" fillId="36" borderId="0" applyNumberFormat="0" applyBorder="0" applyAlignment="0" applyProtection="0">
      <alignment vertical="center"/>
    </xf>
    <xf numFmtId="0" fontId="20" fillId="37" borderId="0" applyNumberFormat="0" applyBorder="0" applyAlignment="0" applyProtection="0">
      <alignment vertical="center"/>
    </xf>
    <xf numFmtId="0" fontId="35" fillId="0" borderId="0"/>
  </cellStyleXfs>
  <cellXfs count="301">
    <xf numFmtId="0" fontId="0" fillId="0" borderId="0" xfId="0"/>
    <xf numFmtId="0" fontId="1" fillId="0" borderId="1" xfId="0" applyFont="1" applyFill="1" applyBorder="1" applyAlignment="1">
      <alignment vertical="center"/>
    </xf>
    <xf numFmtId="0" fontId="1" fillId="0" borderId="2" xfId="0" applyFont="1" applyFill="1" applyBorder="1" applyAlignment="1">
      <alignment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3" xfId="0" applyFont="1" applyFill="1" applyBorder="1" applyAlignment="1">
      <alignment horizontal="left" vertical="center"/>
    </xf>
    <xf numFmtId="0" fontId="0" fillId="0" borderId="3" xfId="0" applyBorder="1" applyAlignment="1"/>
    <xf numFmtId="0" fontId="0" fillId="0" borderId="3" xfId="0" applyFill="1" applyBorder="1" applyAlignment="1"/>
    <xf numFmtId="0" fontId="3" fillId="0" borderId="3" xfId="0" applyFont="1" applyFill="1" applyBorder="1" applyAlignment="1">
      <alignment horizontal="center" vertical="center"/>
    </xf>
    <xf numFmtId="4" fontId="2" fillId="0" borderId="3" xfId="0" applyNumberFormat="1" applyFont="1" applyFill="1" applyBorder="1" applyAlignment="1">
      <alignment horizontal="right" vertical="center" wrapText="1"/>
    </xf>
    <xf numFmtId="0" fontId="2" fillId="0"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3" xfId="0" applyFont="1" applyBorder="1" applyAlignment="1">
      <alignment vertical="top" wrapText="1"/>
    </xf>
    <xf numFmtId="0" fontId="4" fillId="0" borderId="3" xfId="0" applyFont="1" applyFill="1" applyBorder="1" applyAlignment="1">
      <alignment vertical="top" wrapText="1"/>
    </xf>
    <xf numFmtId="0" fontId="3" fillId="0" borderId="7" xfId="0" applyFont="1" applyFill="1" applyBorder="1" applyAlignment="1">
      <alignment horizontal="left" vertical="center"/>
    </xf>
    <xf numFmtId="0" fontId="3" fillId="0" borderId="8" xfId="50" applyFont="1" applyFill="1" applyBorder="1" applyAlignment="1">
      <alignment vertical="center" wrapText="1"/>
    </xf>
    <xf numFmtId="0" fontId="3"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4" fillId="0" borderId="1" xfId="0" applyFont="1" applyFill="1" applyBorder="1" applyAlignment="1">
      <alignment vertical="center"/>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4"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left" vertical="center"/>
    </xf>
    <xf numFmtId="0"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right" vertical="center" wrapText="1"/>
    </xf>
    <xf numFmtId="0" fontId="2" fillId="0" borderId="7" xfId="0" applyFont="1" applyFill="1" applyBorder="1" applyAlignment="1">
      <alignment horizontal="center" vertical="center" wrapText="1"/>
    </xf>
    <xf numFmtId="0" fontId="5" fillId="0" borderId="3" xfId="0" applyFont="1" applyFill="1" applyBorder="1" applyAlignment="1">
      <alignment horizontal="left" vertical="center"/>
    </xf>
    <xf numFmtId="0" fontId="3" fillId="0" borderId="1" xfId="0" applyFont="1" applyFill="1" applyBorder="1" applyAlignment="1">
      <alignment vertical="center"/>
    </xf>
    <xf numFmtId="0" fontId="5" fillId="0" borderId="1"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176" fontId="6" fillId="0" borderId="1" xfId="0" applyNumberFormat="1" applyFont="1" applyFill="1" applyBorder="1" applyAlignment="1">
      <alignment horizontal="left" vertical="center"/>
    </xf>
    <xf numFmtId="176" fontId="6" fillId="0" borderId="2" xfId="0" applyNumberFormat="1" applyFont="1" applyFill="1" applyBorder="1" applyAlignment="1">
      <alignment horizontal="left" vertical="center"/>
    </xf>
    <xf numFmtId="176" fontId="6" fillId="0" borderId="4" xfId="0" applyNumberFormat="1" applyFont="1" applyFill="1" applyBorder="1" applyAlignment="1">
      <alignment horizontal="left" vertical="center"/>
    </xf>
    <xf numFmtId="178" fontId="6" fillId="0" borderId="3" xfId="0" applyNumberFormat="1" applyFont="1" applyFill="1" applyBorder="1" applyAlignment="1">
      <alignment horizontal="right" vertical="center"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1" fillId="0" borderId="4" xfId="0" applyFont="1" applyFill="1" applyBorder="1" applyAlignment="1">
      <alignment vertical="center"/>
    </xf>
    <xf numFmtId="0" fontId="2" fillId="0" borderId="3" xfId="0" applyFont="1" applyFill="1" applyBorder="1" applyAlignment="1">
      <alignment vertical="center" wrapText="1"/>
    </xf>
    <xf numFmtId="177" fontId="5" fillId="0" borderId="0" xfId="0" applyNumberFormat="1" applyFont="1" applyFill="1" applyBorder="1" applyAlignment="1">
      <alignment vertical="center"/>
    </xf>
    <xf numFmtId="0" fontId="0" fillId="0" borderId="0" xfId="0" applyBorder="1"/>
    <xf numFmtId="177" fontId="5" fillId="0" borderId="0" xfId="0" applyNumberFormat="1" applyFont="1" applyFill="1" applyBorder="1" applyAlignment="1">
      <alignment horizontal="right" vertical="center"/>
    </xf>
    <xf numFmtId="179" fontId="3" fillId="0" borderId="0" xfId="0" applyNumberFormat="1" applyFont="1" applyFill="1" applyBorder="1" applyAlignment="1">
      <alignment horizontal="right" vertical="center" wrapText="1"/>
    </xf>
    <xf numFmtId="0" fontId="7"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2" fillId="0" borderId="4" xfId="0" applyFont="1" applyFill="1" applyBorder="1" applyAlignment="1">
      <alignment horizontal="left" vertical="top" wrapText="1"/>
    </xf>
    <xf numFmtId="177" fontId="3" fillId="0" borderId="3" xfId="0" applyNumberFormat="1" applyFont="1" applyFill="1" applyBorder="1" applyAlignment="1">
      <alignment horizontal="right" vertical="center"/>
    </xf>
    <xf numFmtId="177" fontId="3" fillId="0" borderId="4"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3"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9"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xf>
    <xf numFmtId="0" fontId="3" fillId="3" borderId="9"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10"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xf>
    <xf numFmtId="177" fontId="3" fillId="3" borderId="7" xfId="0" applyNumberFormat="1" applyFont="1" applyFill="1" applyBorder="1" applyAlignment="1">
      <alignment horizontal="center" vertical="center"/>
    </xf>
    <xf numFmtId="177" fontId="3" fillId="3" borderId="7" xfId="0" applyNumberFormat="1" applyFont="1" applyFill="1" applyBorder="1" applyAlignment="1">
      <alignment vertical="center"/>
    </xf>
    <xf numFmtId="0" fontId="10" fillId="4" borderId="11" xfId="0" applyFont="1" applyFill="1" applyBorder="1" applyAlignment="1" applyProtection="1">
      <alignment horizontal="center" vertical="center" wrapText="1"/>
      <protection locked="0"/>
    </xf>
    <xf numFmtId="0" fontId="10" fillId="4" borderId="6" xfId="0" applyNumberFormat="1"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justify" vertical="center" wrapText="1"/>
      <protection locked="0"/>
    </xf>
    <xf numFmtId="0" fontId="10" fillId="0" borderId="5"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0" fillId="0" borderId="3" xfId="0" applyBorder="1" applyAlignment="1">
      <alignment horizontal="center"/>
    </xf>
    <xf numFmtId="0" fontId="0" fillId="0" borderId="3" xfId="0" applyFill="1" applyBorder="1" applyAlignment="1">
      <alignment horizontal="center"/>
    </xf>
    <xf numFmtId="0" fontId="10" fillId="0" borderId="6"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Fill="1" applyBorder="1" applyAlignment="1">
      <alignment horizontal="left" vertical="top" wrapText="1"/>
    </xf>
    <xf numFmtId="0" fontId="10" fillId="0" borderId="7" xfId="0" applyNumberFormat="1"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pplyAlignment="1">
      <alignment vertical="center"/>
    </xf>
    <xf numFmtId="0" fontId="5" fillId="5" borderId="3" xfId="0" applyFont="1" applyFill="1" applyBorder="1" applyAlignment="1">
      <alignment horizontal="left" vertical="center"/>
    </xf>
    <xf numFmtId="0" fontId="3" fillId="5" borderId="3" xfId="0" applyFont="1" applyFill="1" applyBorder="1" applyAlignment="1">
      <alignment horizontal="center" vertical="center" wrapText="1"/>
    </xf>
    <xf numFmtId="0" fontId="3" fillId="0" borderId="8" xfId="50" applyFont="1" applyFill="1" applyBorder="1" applyAlignment="1">
      <alignment horizontal="left" vertical="center" wrapText="1"/>
    </xf>
    <xf numFmtId="0" fontId="3" fillId="0" borderId="18" xfId="5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5" borderId="3" xfId="0" applyNumberFormat="1" applyFont="1" applyFill="1" applyBorder="1" applyAlignment="1">
      <alignment horizontal="center" vertical="center" wrapText="1"/>
    </xf>
    <xf numFmtId="0" fontId="3" fillId="5" borderId="3" xfId="0" applyFont="1" applyFill="1" applyBorder="1" applyAlignment="1">
      <alignment vertical="center"/>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10" fillId="0"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180"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vertical="center" wrapText="1"/>
    </xf>
    <xf numFmtId="0" fontId="3" fillId="2" borderId="1"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5" borderId="19" xfId="0" applyNumberFormat="1" applyFont="1" applyFill="1" applyBorder="1" applyAlignment="1">
      <alignment horizontal="center" vertical="top" wrapText="1"/>
    </xf>
    <xf numFmtId="0" fontId="3" fillId="5" borderId="4" xfId="0" applyNumberFormat="1" applyFont="1" applyFill="1" applyBorder="1" applyAlignment="1">
      <alignment horizontal="center" vertical="top" wrapText="1"/>
    </xf>
    <xf numFmtId="0" fontId="3" fillId="5" borderId="3" xfId="0" applyNumberFormat="1" applyFont="1" applyFill="1" applyBorder="1" applyAlignment="1">
      <alignment vertical="center" wrapText="1"/>
    </xf>
    <xf numFmtId="0" fontId="3" fillId="5" borderId="1" xfId="0" applyNumberFormat="1" applyFont="1" applyFill="1" applyBorder="1" applyAlignment="1">
      <alignment horizontal="center" vertical="center" wrapText="1"/>
    </xf>
    <xf numFmtId="0" fontId="3" fillId="5" borderId="4"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0" fontId="3" fillId="2" borderId="17"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3" xfId="0" applyNumberFormat="1" applyFont="1" applyFill="1" applyBorder="1" applyAlignment="1">
      <alignment vertical="top" wrapText="1"/>
    </xf>
    <xf numFmtId="0" fontId="3" fillId="5" borderId="2"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9" fontId="3" fillId="0" borderId="16" xfId="0" applyNumberFormat="1" applyFont="1" applyFill="1" applyBorder="1" applyAlignment="1">
      <alignment horizontal="center" vertical="top" wrapText="1"/>
    </xf>
    <xf numFmtId="9" fontId="3" fillId="0" borderId="17" xfId="0" applyNumberFormat="1" applyFont="1" applyFill="1" applyBorder="1" applyAlignment="1">
      <alignment horizontal="center" vertical="top" wrapText="1"/>
    </xf>
    <xf numFmtId="180" fontId="3" fillId="0" borderId="3" xfId="0" applyNumberFormat="1" applyFont="1" applyFill="1" applyBorder="1" applyAlignment="1">
      <alignment horizontal="justify" vertical="center" wrapText="1"/>
    </xf>
    <xf numFmtId="180" fontId="3" fillId="0" borderId="1" xfId="0" applyNumberFormat="1" applyFont="1" applyFill="1" applyBorder="1" applyAlignment="1">
      <alignment horizontal="center" vertical="center" wrapText="1"/>
    </xf>
    <xf numFmtId="180" fontId="3" fillId="0" borderId="4"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top" wrapText="1"/>
    </xf>
    <xf numFmtId="0" fontId="3" fillId="5" borderId="12" xfId="0" applyFont="1" applyFill="1" applyBorder="1" applyAlignment="1">
      <alignment horizontal="justify" vertical="center" wrapText="1"/>
    </xf>
    <xf numFmtId="0" fontId="3" fillId="5" borderId="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6" borderId="8" xfId="0" applyNumberFormat="1" applyFont="1" applyFill="1" applyBorder="1" applyAlignment="1">
      <alignment horizontal="center" vertical="center" wrapText="1"/>
    </xf>
    <xf numFmtId="0" fontId="3" fillId="6" borderId="19" xfId="0" applyNumberFormat="1" applyFont="1" applyFill="1" applyBorder="1" applyAlignment="1">
      <alignment horizontal="center" vertical="center" wrapText="1"/>
    </xf>
    <xf numFmtId="180" fontId="3" fillId="6" borderId="3" xfId="0" applyNumberFormat="1" applyFont="1" applyFill="1" applyBorder="1" applyAlignment="1">
      <alignment horizontal="justify" vertical="center" wrapText="1"/>
    </xf>
    <xf numFmtId="9" fontId="3" fillId="6" borderId="1" xfId="0" applyNumberFormat="1" applyFont="1" applyFill="1" applyBorder="1" applyAlignment="1">
      <alignment horizontal="center" vertical="center" wrapText="1"/>
    </xf>
    <xf numFmtId="9" fontId="3" fillId="6" borderId="4"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3" fillId="6" borderId="16" xfId="0" applyNumberFormat="1" applyFont="1" applyFill="1" applyBorder="1" applyAlignment="1">
      <alignment horizontal="center" vertical="center" wrapText="1"/>
    </xf>
    <xf numFmtId="0" fontId="3" fillId="6" borderId="0" xfId="0" applyNumberFormat="1" applyFont="1" applyFill="1" applyBorder="1" applyAlignment="1">
      <alignment horizontal="center" vertical="center" wrapText="1"/>
    </xf>
    <xf numFmtId="9" fontId="3" fillId="6" borderId="3" xfId="0" applyNumberFormat="1" applyFont="1" applyFill="1" applyBorder="1" applyAlignment="1">
      <alignment horizontal="justify" vertical="center" wrapText="1"/>
    </xf>
    <xf numFmtId="9" fontId="3" fillId="6" borderId="3"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1" fillId="0" borderId="3" xfId="0" applyFont="1" applyFill="1" applyBorder="1" applyAlignment="1">
      <alignment vertical="center" wrapText="1"/>
    </xf>
    <xf numFmtId="176" fontId="1" fillId="0" borderId="8" xfId="4" applyNumberFormat="1" applyFont="1" applyFill="1" applyBorder="1" applyAlignment="1">
      <alignment horizontal="center" vertical="center" wrapText="1"/>
    </xf>
    <xf numFmtId="176" fontId="1" fillId="0" borderId="19" xfId="4"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xf>
    <xf numFmtId="179" fontId="1" fillId="3" borderId="0" xfId="0" applyNumberFormat="1" applyFont="1" applyFill="1" applyBorder="1" applyAlignment="1">
      <alignment horizontal="right" vertical="center"/>
    </xf>
    <xf numFmtId="179" fontId="3" fillId="3" borderId="5" xfId="0" applyNumberFormat="1" applyFont="1" applyFill="1" applyBorder="1" applyAlignment="1">
      <alignment horizontal="center" vertical="center"/>
    </xf>
    <xf numFmtId="179" fontId="3" fillId="3" borderId="13" xfId="0" applyNumberFormat="1" applyFont="1" applyFill="1" applyBorder="1" applyAlignment="1">
      <alignment horizontal="center" vertical="center"/>
    </xf>
    <xf numFmtId="179" fontId="3" fillId="3" borderId="15" xfId="0" applyNumberFormat="1" applyFont="1" applyFill="1" applyBorder="1" applyAlignment="1">
      <alignment horizontal="center" vertical="center"/>
    </xf>
    <xf numFmtId="179" fontId="3" fillId="3" borderId="7" xfId="0" applyNumberFormat="1" applyFont="1" applyFill="1" applyBorder="1" applyAlignment="1">
      <alignment horizontal="center" vertical="center"/>
    </xf>
    <xf numFmtId="179" fontId="3" fillId="3" borderId="8" xfId="0" applyNumberFormat="1" applyFont="1" applyFill="1" applyBorder="1" applyAlignment="1">
      <alignment horizontal="center" vertical="center"/>
    </xf>
    <xf numFmtId="179" fontId="3" fillId="3" borderId="18" xfId="0" applyNumberFormat="1" applyFont="1" applyFill="1" applyBorder="1" applyAlignment="1">
      <alignment horizontal="center" vertical="center"/>
    </xf>
    <xf numFmtId="179" fontId="10" fillId="4" borderId="12" xfId="0" applyNumberFormat="1" applyFont="1" applyFill="1" applyBorder="1" applyAlignment="1" applyProtection="1">
      <alignment horizontal="right" vertical="center" wrapText="1"/>
      <protection locked="0"/>
    </xf>
    <xf numFmtId="177" fontId="5" fillId="0" borderId="3" xfId="0" applyNumberFormat="1" applyFont="1" applyFill="1" applyBorder="1" applyAlignment="1">
      <alignment vertical="center"/>
    </xf>
    <xf numFmtId="179" fontId="3" fillId="0" borderId="3" xfId="0" applyNumberFormat="1" applyFont="1" applyFill="1" applyBorder="1" applyAlignment="1">
      <alignment horizontal="right" vertical="center" wrapText="1"/>
    </xf>
    <xf numFmtId="0" fontId="3" fillId="0" borderId="3" xfId="0" applyFont="1" applyFill="1" applyBorder="1" applyAlignment="1">
      <alignment vertical="center" wrapText="1"/>
    </xf>
    <xf numFmtId="177" fontId="5" fillId="5" borderId="3" xfId="0" applyNumberFormat="1" applyFont="1" applyFill="1" applyBorder="1" applyAlignment="1">
      <alignment vertical="center"/>
    </xf>
    <xf numFmtId="179" fontId="1" fillId="5" borderId="3" xfId="0" applyNumberFormat="1" applyFont="1" applyFill="1" applyBorder="1" applyAlignment="1">
      <alignment horizontal="right" vertical="center" wrapText="1"/>
    </xf>
    <xf numFmtId="0" fontId="3" fillId="5" borderId="3" xfId="0" applyFont="1" applyFill="1" applyBorder="1" applyAlignment="1">
      <alignment vertical="center" wrapText="1"/>
    </xf>
    <xf numFmtId="177" fontId="5" fillId="0" borderId="3" xfId="0" applyNumberFormat="1" applyFont="1" applyFill="1" applyBorder="1" applyAlignment="1">
      <alignment horizontal="right" vertical="center"/>
    </xf>
    <xf numFmtId="179" fontId="3" fillId="5" borderId="3" xfId="0" applyNumberFormat="1" applyFont="1" applyFill="1" applyBorder="1" applyAlignment="1">
      <alignment horizontal="right" vertical="center"/>
    </xf>
    <xf numFmtId="179" fontId="1" fillId="5" borderId="3" xfId="0" applyNumberFormat="1" applyFont="1" applyFill="1" applyBorder="1" applyAlignment="1">
      <alignment horizontal="right" vertical="center"/>
    </xf>
    <xf numFmtId="0" fontId="3" fillId="5" borderId="3" xfId="0" applyFont="1" applyFill="1" applyBorder="1" applyAlignment="1">
      <alignment horizontal="justify" vertical="top" wrapText="1"/>
    </xf>
    <xf numFmtId="10" fontId="3" fillId="0" borderId="3" xfId="0" applyNumberFormat="1" applyFont="1" applyFill="1" applyBorder="1" applyAlignment="1">
      <alignment horizontal="justify" vertical="center" wrapText="1"/>
    </xf>
    <xf numFmtId="179" fontId="3" fillId="5" borderId="7" xfId="0" applyNumberFormat="1" applyFont="1" applyFill="1" applyBorder="1" applyAlignment="1">
      <alignment horizontal="right" vertical="center" wrapText="1"/>
    </xf>
    <xf numFmtId="179" fontId="1" fillId="5" borderId="20" xfId="0" applyNumberFormat="1" applyFont="1" applyFill="1" applyBorder="1" applyAlignment="1">
      <alignment horizontal="right" vertical="center" wrapText="1"/>
    </xf>
    <xf numFmtId="10" fontId="3" fillId="5" borderId="21" xfId="0" applyNumberFormat="1" applyFont="1" applyFill="1" applyBorder="1" applyAlignment="1">
      <alignment horizontal="justify" vertical="top" wrapText="1"/>
    </xf>
    <xf numFmtId="179" fontId="3" fillId="0" borderId="7" xfId="0" applyNumberFormat="1" applyFont="1" applyFill="1" applyBorder="1" applyAlignment="1">
      <alignment horizontal="right" vertical="center" wrapText="1"/>
    </xf>
    <xf numFmtId="179" fontId="3" fillId="0" borderId="20" xfId="0" applyNumberFormat="1" applyFont="1" applyFill="1" applyBorder="1" applyAlignment="1">
      <alignment horizontal="right" vertical="center" wrapText="1"/>
    </xf>
    <xf numFmtId="10" fontId="3" fillId="2" borderId="21" xfId="0" applyNumberFormat="1" applyFont="1" applyFill="1" applyBorder="1" applyAlignment="1">
      <alignment horizontal="justify" vertical="top" wrapText="1"/>
    </xf>
    <xf numFmtId="10" fontId="3" fillId="0" borderId="21" xfId="0" applyNumberFormat="1" applyFont="1" applyFill="1" applyBorder="1" applyAlignment="1">
      <alignment horizontal="justify" vertical="top" wrapText="1"/>
    </xf>
    <xf numFmtId="10" fontId="3" fillId="2" borderId="21" xfId="0" applyNumberFormat="1" applyFont="1" applyFill="1" applyBorder="1" applyAlignment="1">
      <alignment horizontal="left" vertical="center" wrapText="1"/>
    </xf>
    <xf numFmtId="0" fontId="3" fillId="2" borderId="3" xfId="0" applyNumberFormat="1" applyFont="1" applyFill="1" applyBorder="1" applyAlignment="1">
      <alignment horizontal="right" vertical="center" wrapText="1"/>
    </xf>
    <xf numFmtId="177" fontId="3" fillId="2" borderId="3" xfId="0" applyNumberFormat="1" applyFont="1" applyFill="1" applyBorder="1" applyAlignment="1">
      <alignment horizontal="right" vertical="center" wrapText="1"/>
    </xf>
    <xf numFmtId="0" fontId="3" fillId="5" borderId="3" xfId="0" applyNumberFormat="1" applyFont="1" applyFill="1" applyBorder="1" applyAlignment="1">
      <alignment horizontal="right" vertical="center" wrapText="1"/>
    </xf>
    <xf numFmtId="177" fontId="1" fillId="5" borderId="3" xfId="0" applyNumberFormat="1" applyFont="1" applyFill="1" applyBorder="1" applyAlignment="1">
      <alignment horizontal="right" vertical="center" wrapText="1"/>
    </xf>
    <xf numFmtId="0" fontId="3" fillId="5" borderId="3" xfId="0" applyNumberFormat="1" applyFont="1" applyFill="1" applyBorder="1" applyAlignment="1">
      <alignment vertical="top" wrapText="1"/>
    </xf>
    <xf numFmtId="10" fontId="3" fillId="5" borderId="3" xfId="0" applyNumberFormat="1" applyFont="1" applyFill="1" applyBorder="1" applyAlignment="1">
      <alignment vertical="top" wrapText="1"/>
    </xf>
    <xf numFmtId="0" fontId="3" fillId="0" borderId="3" xfId="0" applyFont="1" applyFill="1" applyBorder="1" applyAlignment="1">
      <alignment horizontal="justify" vertical="top" wrapText="1"/>
    </xf>
    <xf numFmtId="179" fontId="3" fillId="5" borderId="12" xfId="0" applyNumberFormat="1" applyFont="1" applyFill="1" applyBorder="1" applyAlignment="1">
      <alignment horizontal="right" vertical="center" wrapText="1"/>
    </xf>
    <xf numFmtId="179" fontId="1" fillId="5" borderId="12" xfId="0" applyNumberFormat="1" applyFont="1" applyFill="1" applyBorder="1" applyAlignment="1">
      <alignment horizontal="right" vertical="center" wrapText="1"/>
    </xf>
    <xf numFmtId="10" fontId="3" fillId="5" borderId="12" xfId="0" applyNumberFormat="1" applyFont="1" applyFill="1" applyBorder="1" applyAlignment="1">
      <alignment horizontal="right" vertical="center" wrapText="1"/>
    </xf>
    <xf numFmtId="179" fontId="3" fillId="6" borderId="3" xfId="0" applyNumberFormat="1" applyFont="1" applyFill="1" applyBorder="1" applyAlignment="1">
      <alignment horizontal="right" vertical="center" wrapText="1"/>
    </xf>
    <xf numFmtId="10" fontId="3" fillId="5" borderId="3" xfId="0" applyNumberFormat="1" applyFont="1" applyFill="1" applyBorder="1" applyAlignment="1">
      <alignment horizontal="justify" vertical="top" wrapText="1"/>
    </xf>
    <xf numFmtId="176" fontId="1" fillId="0" borderId="18" xfId="4" applyNumberFormat="1" applyFont="1" applyFill="1" applyBorder="1" applyAlignment="1">
      <alignment horizontal="center" vertical="center" wrapText="1"/>
    </xf>
    <xf numFmtId="179" fontId="1" fillId="0" borderId="12" xfId="0" applyNumberFormat="1" applyFont="1" applyFill="1" applyBorder="1" applyAlignment="1">
      <alignment horizontal="right" vertical="center" wrapText="1"/>
    </xf>
    <xf numFmtId="10" fontId="3" fillId="0" borderId="12" xfId="0" applyNumberFormat="1" applyFont="1" applyFill="1" applyBorder="1" applyAlignment="1">
      <alignment vertical="center"/>
    </xf>
    <xf numFmtId="176" fontId="1" fillId="0" borderId="4" xfId="0" applyNumberFormat="1" applyFont="1" applyFill="1" applyBorder="1" applyAlignment="1">
      <alignment horizontal="center" vertical="center"/>
    </xf>
    <xf numFmtId="179" fontId="1" fillId="0" borderId="3" xfId="0" applyNumberFormat="1" applyFont="1" applyFill="1" applyBorder="1" applyAlignment="1">
      <alignment vertical="center"/>
    </xf>
    <xf numFmtId="10" fontId="1" fillId="0" borderId="3" xfId="0" applyNumberFormat="1" applyFont="1" applyFill="1" applyBorder="1" applyAlignment="1">
      <alignment vertical="center"/>
    </xf>
    <xf numFmtId="181" fontId="3" fillId="0" borderId="0" xfId="0" applyNumberFormat="1" applyFont="1" applyFill="1" applyBorder="1" applyAlignment="1">
      <alignment horizontal="left" vertic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 xfId="0" applyBorder="1"/>
    <xf numFmtId="0" fontId="0" fillId="0" borderId="26" xfId="0" applyBorder="1" applyAlignment="1">
      <alignment horizontal="center" vertical="center"/>
    </xf>
    <xf numFmtId="0" fontId="0" fillId="0" borderId="3" xfId="0" applyBorder="1" applyAlignment="1">
      <alignment horizontal="left"/>
    </xf>
    <xf numFmtId="0" fontId="0" fillId="0" borderId="25" xfId="0" applyBorder="1" applyAlignment="1">
      <alignment horizontal="center"/>
    </xf>
    <xf numFmtId="0" fontId="0" fillId="0" borderId="25" xfId="0" applyBorder="1" applyAlignment="1">
      <alignment horizontal="left" vertical="center"/>
    </xf>
    <xf numFmtId="0" fontId="0" fillId="0" borderId="3" xfId="0" applyBorder="1" applyAlignment="1">
      <alignment horizontal="left" vertical="center"/>
    </xf>
    <xf numFmtId="0" fontId="0" fillId="0" borderId="26" xfId="0"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xf numFmtId="0" fontId="0" fillId="0" borderId="29" xfId="0" applyBorder="1" applyAlignment="1">
      <alignment horizontal="center"/>
    </xf>
    <xf numFmtId="0" fontId="1" fillId="0" borderId="19" xfId="0" applyFont="1" applyBorder="1" applyAlignment="1">
      <alignment horizontal="center" vertical="center"/>
    </xf>
    <xf numFmtId="0" fontId="2" fillId="0" borderId="3" xfId="0" applyFont="1" applyBorder="1" applyAlignment="1">
      <alignment horizontal="left" vertical="center"/>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14" fontId="2" fillId="0" borderId="4" xfId="0" applyNumberFormat="1" applyFont="1" applyBorder="1" applyAlignment="1">
      <alignment horizontal="left" vertical="center"/>
    </xf>
    <xf numFmtId="14" fontId="2" fillId="0" borderId="3" xfId="0" applyNumberFormat="1"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3" fillId="0" borderId="1" xfId="10" applyFont="1" applyBorder="1" applyAlignment="1">
      <alignment vertical="center"/>
    </xf>
    <xf numFmtId="0" fontId="13" fillId="0" borderId="2" xfId="10" applyFont="1" applyBorder="1" applyAlignment="1">
      <alignment vertical="center"/>
    </xf>
    <xf numFmtId="0" fontId="14" fillId="0" borderId="1" xfId="10" applyFont="1" applyBorder="1" applyAlignment="1">
      <alignment horizontal="left" vertical="center"/>
    </xf>
    <xf numFmtId="0" fontId="15" fillId="0" borderId="2" xfId="10" applyBorder="1" applyAlignment="1">
      <alignment horizontal="left" vertical="center"/>
    </xf>
    <xf numFmtId="0" fontId="15" fillId="0" borderId="4" xfId="10"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0" fillId="0" borderId="3" xfId="0" applyBorder="1" applyAlignment="1">
      <alignment horizontal="center" vertical="center"/>
    </xf>
    <xf numFmtId="0" fontId="6"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4" xfId="0" applyFont="1" applyBorder="1" applyAlignment="1">
      <alignment vertical="center"/>
    </xf>
    <xf numFmtId="0" fontId="13" fillId="0" borderId="4" xfId="10" applyFont="1" applyBorder="1" applyAlignment="1">
      <alignment vertical="center"/>
    </xf>
    <xf numFmtId="0" fontId="3" fillId="0" borderId="4" xfId="0" applyFont="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vertical="center"/>
    </xf>
    <xf numFmtId="0" fontId="6" fillId="0" borderId="3"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標準_Sheet1"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074233046@qq.com" TargetMode="External"/><Relationship Id="rId1" Type="http://schemas.openxmlformats.org/officeDocument/2006/relationships/hyperlink" Target="mailto:sanhuinh@163.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R29"/>
  <sheetViews>
    <sheetView topLeftCell="A22" workbookViewId="0">
      <selection activeCell="D9" sqref="D9"/>
    </sheetView>
  </sheetViews>
  <sheetFormatPr defaultColWidth="9" defaultRowHeight="13.85"/>
  <cols>
    <col min="1" max="1" width="7.24778761061947" customWidth="1"/>
    <col min="2" max="2" width="9.3716814159292" customWidth="1"/>
    <col min="3" max="3" width="18.6283185840708" customWidth="1"/>
    <col min="4" max="4" width="15.5044247787611" customWidth="1"/>
    <col min="7" max="7" width="10.8761061946903" customWidth="1"/>
    <col min="8" max="8" width="14.6283185840708" customWidth="1"/>
    <col min="9" max="9" width="10" customWidth="1"/>
    <col min="11" max="11" width="6.24778761061947" customWidth="1"/>
    <col min="12" max="12" width="5.24778761061947" customWidth="1"/>
    <col min="13" max="13" width="11.3716814159292" customWidth="1"/>
    <col min="14" max="14" width="12.3716814159292" customWidth="1"/>
    <col min="15" max="15" width="7.50442477876106" customWidth="1"/>
  </cols>
  <sheetData>
    <row r="1" ht="16" customHeight="1" spans="1:9">
      <c r="A1" s="253" t="s">
        <v>0</v>
      </c>
      <c r="B1" s="253"/>
      <c r="C1" s="253"/>
      <c r="D1" s="253"/>
      <c r="E1" s="253"/>
      <c r="F1" s="253"/>
      <c r="G1" s="253"/>
      <c r="H1" s="253"/>
      <c r="I1" s="253"/>
    </row>
    <row r="2" ht="16" customHeight="1" spans="1:9">
      <c r="A2" s="254" t="s">
        <v>1</v>
      </c>
      <c r="B2" s="255" t="s">
        <v>2</v>
      </c>
      <c r="C2" s="256"/>
      <c r="D2" s="257"/>
      <c r="E2" s="258" t="s">
        <v>3</v>
      </c>
      <c r="F2" s="259" t="s">
        <v>4</v>
      </c>
      <c r="G2" s="260"/>
      <c r="H2" s="260"/>
      <c r="I2" s="287"/>
    </row>
    <row r="3" ht="16" customHeight="1" spans="1:9">
      <c r="A3" s="254" t="s">
        <v>5</v>
      </c>
      <c r="B3" s="261" t="s">
        <v>6</v>
      </c>
      <c r="C3" s="262"/>
      <c r="D3" s="263"/>
      <c r="E3" s="254" t="s">
        <v>7</v>
      </c>
      <c r="F3" s="259" t="s">
        <v>8</v>
      </c>
      <c r="G3" s="260"/>
      <c r="H3" s="260"/>
      <c r="I3" s="287"/>
    </row>
    <row r="4" ht="16" customHeight="1" spans="1:9">
      <c r="A4" s="254" t="s">
        <v>9</v>
      </c>
      <c r="B4" s="264" t="s">
        <v>10</v>
      </c>
      <c r="C4" s="265"/>
      <c r="D4" s="266"/>
      <c r="E4" s="254" t="s">
        <v>11</v>
      </c>
      <c r="F4" s="267" t="s">
        <v>12</v>
      </c>
      <c r="G4" s="268"/>
      <c r="H4" s="268"/>
      <c r="I4" s="288"/>
    </row>
    <row r="5" ht="16" customHeight="1" spans="1:9">
      <c r="A5" s="254" t="s">
        <v>13</v>
      </c>
      <c r="B5" s="261">
        <v>18612712861</v>
      </c>
      <c r="C5" s="262"/>
      <c r="D5" s="263"/>
      <c r="E5" s="254" t="s">
        <v>14</v>
      </c>
      <c r="F5" s="259" t="s">
        <v>15</v>
      </c>
      <c r="G5" s="260"/>
      <c r="H5" s="260"/>
      <c r="I5" s="287"/>
    </row>
    <row r="6" ht="16" customHeight="1" spans="1:9">
      <c r="A6" s="254" t="s">
        <v>16</v>
      </c>
      <c r="B6" s="269"/>
      <c r="C6" s="270"/>
      <c r="D6" s="271"/>
      <c r="E6" s="254" t="s">
        <v>17</v>
      </c>
      <c r="F6" s="272" t="s">
        <v>18</v>
      </c>
      <c r="G6" s="273"/>
      <c r="H6" s="273"/>
      <c r="I6" s="289"/>
    </row>
    <row r="7" ht="16" customHeight="1" spans="1:18">
      <c r="A7" s="274" t="s">
        <v>19</v>
      </c>
      <c r="B7" s="275" t="s">
        <v>20</v>
      </c>
      <c r="C7" s="275"/>
      <c r="D7" s="275"/>
      <c r="E7" s="275"/>
      <c r="F7" s="275"/>
      <c r="G7" s="275"/>
      <c r="H7" s="275"/>
      <c r="I7" s="290"/>
      <c r="K7" s="291"/>
      <c r="L7" s="292" t="s">
        <v>20</v>
      </c>
      <c r="M7" s="292"/>
      <c r="N7" s="292"/>
      <c r="O7" s="292"/>
      <c r="P7" s="292"/>
      <c r="Q7" s="292"/>
      <c r="R7" s="292"/>
    </row>
    <row r="8" ht="16" customHeight="1" spans="1:18">
      <c r="A8" s="274"/>
      <c r="B8" s="276" t="s">
        <v>21</v>
      </c>
      <c r="C8" s="277" t="s">
        <v>22</v>
      </c>
      <c r="D8" s="277" t="s">
        <v>23</v>
      </c>
      <c r="E8" s="277" t="s">
        <v>24</v>
      </c>
      <c r="F8" s="277" t="s">
        <v>25</v>
      </c>
      <c r="G8" s="277" t="s">
        <v>26</v>
      </c>
      <c r="H8" s="278" t="s">
        <v>27</v>
      </c>
      <c r="I8" s="276"/>
      <c r="K8" s="293"/>
      <c r="L8" s="277" t="s">
        <v>21</v>
      </c>
      <c r="M8" s="277" t="s">
        <v>22</v>
      </c>
      <c r="N8" s="277" t="s">
        <v>23</v>
      </c>
      <c r="O8" s="277" t="s">
        <v>24</v>
      </c>
      <c r="P8" s="277" t="s">
        <v>25</v>
      </c>
      <c r="Q8" s="277" t="s">
        <v>26</v>
      </c>
      <c r="R8" s="277" t="s">
        <v>27</v>
      </c>
    </row>
    <row r="9" ht="24" customHeight="1" spans="1:18">
      <c r="A9" s="274"/>
      <c r="B9" s="276">
        <v>1</v>
      </c>
      <c r="C9" s="277" t="s">
        <v>28</v>
      </c>
      <c r="D9" s="279" t="s">
        <v>29</v>
      </c>
      <c r="E9" s="277">
        <v>1</v>
      </c>
      <c r="F9" s="277" t="s">
        <v>30</v>
      </c>
      <c r="G9" s="277" t="s">
        <v>31</v>
      </c>
      <c r="H9" s="278"/>
      <c r="I9" s="276"/>
      <c r="K9" s="293"/>
      <c r="L9" s="277">
        <v>1</v>
      </c>
      <c r="M9" s="277" t="s">
        <v>28</v>
      </c>
      <c r="N9" s="294" t="s">
        <v>29</v>
      </c>
      <c r="O9" s="277">
        <v>1</v>
      </c>
      <c r="P9" s="277" t="s">
        <v>30</v>
      </c>
      <c r="Q9" s="277" t="s">
        <v>31</v>
      </c>
      <c r="R9" s="277"/>
    </row>
    <row r="10" ht="24" customHeight="1" spans="1:18">
      <c r="A10" s="274"/>
      <c r="B10" s="276">
        <v>2</v>
      </c>
      <c r="C10" s="277" t="s">
        <v>28</v>
      </c>
      <c r="D10" s="279" t="s">
        <v>32</v>
      </c>
      <c r="E10" s="277">
        <v>3</v>
      </c>
      <c r="F10" s="277" t="s">
        <v>30</v>
      </c>
      <c r="G10" s="277" t="s">
        <v>33</v>
      </c>
      <c r="H10" s="278"/>
      <c r="I10" s="276"/>
      <c r="K10" s="293"/>
      <c r="L10" s="277">
        <v>2</v>
      </c>
      <c r="M10" s="277" t="s">
        <v>28</v>
      </c>
      <c r="N10" s="294" t="s">
        <v>34</v>
      </c>
      <c r="O10" s="277">
        <v>3</v>
      </c>
      <c r="P10" s="277" t="s">
        <v>30</v>
      </c>
      <c r="Q10" s="277" t="s">
        <v>33</v>
      </c>
      <c r="R10" s="277"/>
    </row>
    <row r="11" ht="24" customHeight="1" spans="1:18">
      <c r="A11" s="274"/>
      <c r="B11" s="276">
        <v>3</v>
      </c>
      <c r="C11" s="277" t="s">
        <v>35</v>
      </c>
      <c r="D11" s="279" t="s">
        <v>36</v>
      </c>
      <c r="E11" s="277">
        <v>4</v>
      </c>
      <c r="F11" s="277" t="s">
        <v>30</v>
      </c>
      <c r="G11" s="277" t="s">
        <v>31</v>
      </c>
      <c r="H11" s="278"/>
      <c r="I11" s="276"/>
      <c r="K11" s="293"/>
      <c r="L11" s="277">
        <v>3</v>
      </c>
      <c r="M11" s="277" t="s">
        <v>35</v>
      </c>
      <c r="N11" s="294" t="s">
        <v>36</v>
      </c>
      <c r="O11" s="277">
        <v>4</v>
      </c>
      <c r="P11" s="277" t="s">
        <v>30</v>
      </c>
      <c r="Q11" s="277" t="s">
        <v>31</v>
      </c>
      <c r="R11" s="277"/>
    </row>
    <row r="12" ht="16" customHeight="1" spans="1:9">
      <c r="A12" s="274"/>
      <c r="B12" s="280" t="s">
        <v>37</v>
      </c>
      <c r="C12" s="280"/>
      <c r="D12" s="280"/>
      <c r="E12" s="280"/>
      <c r="F12" s="280"/>
      <c r="G12" s="280"/>
      <c r="H12" s="280"/>
      <c r="I12" s="295"/>
    </row>
    <row r="13" ht="16" customHeight="1" spans="1:9">
      <c r="A13" s="274"/>
      <c r="B13" s="281"/>
      <c r="C13" s="282"/>
      <c r="D13" s="282"/>
      <c r="E13" s="282"/>
      <c r="F13" s="282"/>
      <c r="G13" s="282"/>
      <c r="H13" s="282"/>
      <c r="I13" s="296"/>
    </row>
    <row r="14" ht="16" customHeight="1" spans="1:9">
      <c r="A14" s="274"/>
      <c r="B14" s="281"/>
      <c r="C14" s="282"/>
      <c r="D14" s="282"/>
      <c r="E14" s="282"/>
      <c r="F14" s="282"/>
      <c r="G14" s="282"/>
      <c r="H14" s="282"/>
      <c r="I14" s="296"/>
    </row>
    <row r="15" ht="16" customHeight="1" spans="1:9">
      <c r="A15" s="274"/>
      <c r="B15" s="281"/>
      <c r="C15" s="282"/>
      <c r="D15" s="282"/>
      <c r="E15" s="282"/>
      <c r="F15" s="282"/>
      <c r="G15" s="282"/>
      <c r="H15" s="282"/>
      <c r="I15" s="296"/>
    </row>
    <row r="16" ht="16" customHeight="1" spans="1:9">
      <c r="A16" s="274"/>
      <c r="B16" s="281"/>
      <c r="C16" s="282"/>
      <c r="D16" s="282"/>
      <c r="E16" s="282"/>
      <c r="F16" s="282"/>
      <c r="G16" s="282"/>
      <c r="H16" s="282"/>
      <c r="I16" s="296"/>
    </row>
    <row r="17" ht="16" customHeight="1" spans="1:9">
      <c r="A17" s="274"/>
      <c r="B17" s="283"/>
      <c r="C17" s="283"/>
      <c r="D17" s="283"/>
      <c r="E17" s="283"/>
      <c r="F17" s="283"/>
      <c r="G17" s="283"/>
      <c r="H17" s="283"/>
      <c r="I17" s="297"/>
    </row>
    <row r="18" ht="20" customHeight="1" spans="1:9">
      <c r="A18" s="279" t="s">
        <v>38</v>
      </c>
      <c r="B18" s="284" t="s">
        <v>39</v>
      </c>
      <c r="C18" s="284"/>
      <c r="D18" s="284"/>
      <c r="E18" s="284"/>
      <c r="F18" s="284"/>
      <c r="G18" s="284"/>
      <c r="H18" s="284"/>
      <c r="I18" s="298"/>
    </row>
    <row r="19" ht="20" customHeight="1" spans="1:9">
      <c r="A19" s="279"/>
      <c r="B19" s="285"/>
      <c r="C19" s="285"/>
      <c r="D19" s="285"/>
      <c r="E19" s="285"/>
      <c r="F19" s="285"/>
      <c r="G19" s="285"/>
      <c r="H19" s="285"/>
      <c r="I19" s="299"/>
    </row>
    <row r="20" ht="20" customHeight="1" spans="1:9">
      <c r="A20" s="279"/>
      <c r="B20" s="285"/>
      <c r="C20" s="285"/>
      <c r="D20" s="285"/>
      <c r="E20" s="285"/>
      <c r="F20" s="285"/>
      <c r="G20" s="285"/>
      <c r="H20" s="285"/>
      <c r="I20" s="299"/>
    </row>
    <row r="21" ht="20" customHeight="1" spans="1:9">
      <c r="A21" s="279"/>
      <c r="B21" s="285"/>
      <c r="C21" s="285"/>
      <c r="D21" s="285"/>
      <c r="E21" s="285"/>
      <c r="F21" s="285"/>
      <c r="G21" s="285"/>
      <c r="H21" s="285"/>
      <c r="I21" s="299"/>
    </row>
    <row r="22" ht="20" customHeight="1" spans="1:9">
      <c r="A22" s="279"/>
      <c r="B22" s="285"/>
      <c r="C22" s="285"/>
      <c r="D22" s="285"/>
      <c r="E22" s="285"/>
      <c r="F22" s="285"/>
      <c r="G22" s="285"/>
      <c r="H22" s="285"/>
      <c r="I22" s="299"/>
    </row>
    <row r="23" ht="20" customHeight="1" spans="1:9">
      <c r="A23" s="279"/>
      <c r="B23" s="286"/>
      <c r="C23" s="286"/>
      <c r="D23" s="286"/>
      <c r="E23" s="286"/>
      <c r="F23" s="286"/>
      <c r="G23" s="286"/>
      <c r="H23" s="286"/>
      <c r="I23" s="300"/>
    </row>
    <row r="24" ht="20" customHeight="1" spans="1:9">
      <c r="A24" s="279" t="s">
        <v>40</v>
      </c>
      <c r="B24" s="284" t="s">
        <v>41</v>
      </c>
      <c r="C24" s="284"/>
      <c r="D24" s="284"/>
      <c r="E24" s="284"/>
      <c r="F24" s="284"/>
      <c r="G24" s="284"/>
      <c r="H24" s="284"/>
      <c r="I24" s="298"/>
    </row>
    <row r="25" ht="20" customHeight="1" spans="1:9">
      <c r="A25" s="279"/>
      <c r="B25" s="285"/>
      <c r="C25" s="285"/>
      <c r="D25" s="285"/>
      <c r="E25" s="285"/>
      <c r="F25" s="285"/>
      <c r="G25" s="285"/>
      <c r="H25" s="285"/>
      <c r="I25" s="299"/>
    </row>
    <row r="26" ht="20" customHeight="1" spans="1:9">
      <c r="A26" s="279"/>
      <c r="B26" s="285"/>
      <c r="C26" s="285"/>
      <c r="D26" s="285"/>
      <c r="E26" s="285"/>
      <c r="F26" s="285"/>
      <c r="G26" s="285"/>
      <c r="H26" s="285"/>
      <c r="I26" s="299"/>
    </row>
    <row r="27" ht="20" customHeight="1" spans="1:9">
      <c r="A27" s="279"/>
      <c r="B27" s="285"/>
      <c r="C27" s="285"/>
      <c r="D27" s="285"/>
      <c r="E27" s="285"/>
      <c r="F27" s="285"/>
      <c r="G27" s="285"/>
      <c r="H27" s="285"/>
      <c r="I27" s="299"/>
    </row>
    <row r="28" ht="20" customHeight="1" spans="1:9">
      <c r="A28" s="279"/>
      <c r="B28" s="285"/>
      <c r="C28" s="285"/>
      <c r="D28" s="285"/>
      <c r="E28" s="285"/>
      <c r="F28" s="285"/>
      <c r="G28" s="285"/>
      <c r="H28" s="285"/>
      <c r="I28" s="299"/>
    </row>
    <row r="29" ht="20" customHeight="1" spans="1:9">
      <c r="A29" s="279"/>
      <c r="B29" s="286"/>
      <c r="C29" s="286"/>
      <c r="D29" s="286"/>
      <c r="E29" s="286"/>
      <c r="F29" s="286"/>
      <c r="G29" s="286"/>
      <c r="H29" s="286"/>
      <c r="I29" s="300"/>
    </row>
  </sheetData>
  <mergeCells count="23">
    <mergeCell ref="A1:I1"/>
    <mergeCell ref="B2:D2"/>
    <mergeCell ref="F2:I2"/>
    <mergeCell ref="B3:D3"/>
    <mergeCell ref="F3:I3"/>
    <mergeCell ref="B4:D4"/>
    <mergeCell ref="F4:I4"/>
    <mergeCell ref="B5:D5"/>
    <mergeCell ref="F5:I5"/>
    <mergeCell ref="B6:D6"/>
    <mergeCell ref="F6:I6"/>
    <mergeCell ref="B7:I7"/>
    <mergeCell ref="L7:R7"/>
    <mergeCell ref="H8:I8"/>
    <mergeCell ref="H9:I9"/>
    <mergeCell ref="H10:I10"/>
    <mergeCell ref="H11:I11"/>
    <mergeCell ref="A7:A17"/>
    <mergeCell ref="A18:A23"/>
    <mergeCell ref="A24:A29"/>
    <mergeCell ref="B12:I17"/>
    <mergeCell ref="B18:I23"/>
    <mergeCell ref="B24:I29"/>
  </mergeCells>
  <hyperlinks>
    <hyperlink ref="F4" r:id="rId1" display="NHEMC-20210502-L-01-001"/>
    <hyperlink ref="B6" r:id="rId2"/>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D37"/>
  <sheetViews>
    <sheetView topLeftCell="A21" workbookViewId="0">
      <selection activeCell="D37" sqref="A5:D37"/>
    </sheetView>
  </sheetViews>
  <sheetFormatPr defaultColWidth="9" defaultRowHeight="13.85" outlineLevelCol="3"/>
  <cols>
    <col min="2" max="2" width="13.2477876106195" customWidth="1"/>
    <col min="3" max="3" width="7.75221238938053" customWidth="1"/>
    <col min="4" max="4" width="31.1238938053097" customWidth="1"/>
    <col min="5" max="5" width="20.7522123893805" customWidth="1"/>
    <col min="6" max="6" width="12.6283185840708" customWidth="1"/>
  </cols>
  <sheetData>
    <row r="4" ht="14.6"/>
    <row r="5" spans="1:4">
      <c r="A5" s="238" t="s">
        <v>42</v>
      </c>
      <c r="B5" s="239"/>
      <c r="C5" s="239"/>
      <c r="D5" s="240" t="s">
        <v>43</v>
      </c>
    </row>
    <row r="6" spans="1:4">
      <c r="A6" s="241" t="s">
        <v>44</v>
      </c>
      <c r="B6" s="242" t="s">
        <v>45</v>
      </c>
      <c r="C6" s="242" t="s">
        <v>46</v>
      </c>
      <c r="D6" s="243">
        <v>74</v>
      </c>
    </row>
    <row r="7" spans="1:4">
      <c r="A7" s="241"/>
      <c r="B7" s="242" t="s">
        <v>47</v>
      </c>
      <c r="C7" s="242" t="s">
        <v>46</v>
      </c>
      <c r="D7" s="243">
        <v>19.47</v>
      </c>
    </row>
    <row r="8" spans="1:4">
      <c r="A8" s="241"/>
      <c r="B8" s="244" t="s">
        <v>48</v>
      </c>
      <c r="C8" s="244"/>
      <c r="D8" s="243">
        <v>3.8</v>
      </c>
    </row>
    <row r="9" spans="1:4">
      <c r="A9" s="241"/>
      <c r="B9" s="242" t="s">
        <v>49</v>
      </c>
      <c r="C9" s="242" t="s">
        <v>46</v>
      </c>
      <c r="D9" s="243">
        <v>43</v>
      </c>
    </row>
    <row r="10" spans="1:4">
      <c r="A10" s="241"/>
      <c r="B10" s="242" t="s">
        <v>47</v>
      </c>
      <c r="C10" s="242" t="s">
        <v>46</v>
      </c>
      <c r="D10" s="243">
        <v>19.9</v>
      </c>
    </row>
    <row r="11" spans="1:4">
      <c r="A11" s="241"/>
      <c r="B11" s="244" t="s">
        <v>50</v>
      </c>
      <c r="C11" s="244"/>
      <c r="D11" s="243">
        <v>2.16</v>
      </c>
    </row>
    <row r="12" spans="1:4">
      <c r="A12" s="241"/>
      <c r="B12" s="242" t="s">
        <v>51</v>
      </c>
      <c r="C12" s="242" t="s">
        <v>46</v>
      </c>
      <c r="D12" s="243">
        <v>40</v>
      </c>
    </row>
    <row r="13" spans="1:4">
      <c r="A13" s="241"/>
      <c r="B13" s="244" t="s">
        <v>50</v>
      </c>
      <c r="C13" s="244"/>
      <c r="D13" s="243">
        <v>1.61</v>
      </c>
    </row>
    <row r="14" spans="1:4">
      <c r="A14" s="241" t="s">
        <v>52</v>
      </c>
      <c r="B14" s="242" t="s">
        <v>53</v>
      </c>
      <c r="C14" s="242" t="s">
        <v>46</v>
      </c>
      <c r="D14" s="243">
        <v>55</v>
      </c>
    </row>
    <row r="15" spans="1:4">
      <c r="A15" s="241"/>
      <c r="B15" s="242" t="s">
        <v>47</v>
      </c>
      <c r="C15" s="242" t="s">
        <v>46</v>
      </c>
      <c r="D15" s="243">
        <v>20.37</v>
      </c>
    </row>
    <row r="16" spans="1:4">
      <c r="A16" s="241"/>
      <c r="B16" s="242" t="s">
        <v>54</v>
      </c>
      <c r="C16" s="242"/>
      <c r="D16" s="243">
        <v>2.7</v>
      </c>
    </row>
    <row r="17" spans="1:4">
      <c r="A17" s="245" t="s">
        <v>55</v>
      </c>
      <c r="B17" s="97"/>
      <c r="C17" s="242" t="s">
        <v>46</v>
      </c>
      <c r="D17" s="243">
        <v>35</v>
      </c>
    </row>
    <row r="18" spans="1:4">
      <c r="A18" s="245" t="s">
        <v>56</v>
      </c>
      <c r="B18" s="97"/>
      <c r="C18" s="97"/>
      <c r="D18" s="243" t="s">
        <v>57</v>
      </c>
    </row>
    <row r="19" ht="27.75" spans="1:4">
      <c r="A19" s="246" t="s">
        <v>58</v>
      </c>
      <c r="B19" s="247"/>
      <c r="C19" s="247"/>
      <c r="D19" s="248" t="s">
        <v>59</v>
      </c>
    </row>
    <row r="20" ht="55.5" spans="1:4">
      <c r="A20" s="246" t="s">
        <v>60</v>
      </c>
      <c r="B20" s="247"/>
      <c r="C20" s="247"/>
      <c r="D20" s="248" t="s">
        <v>61</v>
      </c>
    </row>
    <row r="21" spans="1:4">
      <c r="A21" s="241" t="s">
        <v>62</v>
      </c>
      <c r="B21" s="97" t="s">
        <v>63</v>
      </c>
      <c r="C21" s="97"/>
      <c r="D21" s="243" t="s">
        <v>64</v>
      </c>
    </row>
    <row r="22" spans="1:4">
      <c r="A22" s="241"/>
      <c r="B22" s="97" t="s">
        <v>24</v>
      </c>
      <c r="C22" s="97"/>
      <c r="D22" s="249">
        <v>2</v>
      </c>
    </row>
    <row r="23" spans="1:4">
      <c r="A23" s="241"/>
      <c r="B23" s="97" t="s">
        <v>65</v>
      </c>
      <c r="C23" s="97"/>
      <c r="D23" s="249" t="s">
        <v>66</v>
      </c>
    </row>
    <row r="24" spans="1:4">
      <c r="A24" s="241" t="s">
        <v>67</v>
      </c>
      <c r="B24" s="97" t="s">
        <v>68</v>
      </c>
      <c r="C24" s="97"/>
      <c r="D24" s="249" t="s">
        <v>69</v>
      </c>
    </row>
    <row r="25" spans="1:4">
      <c r="A25" s="241"/>
      <c r="B25" s="242" t="s">
        <v>70</v>
      </c>
      <c r="C25" s="242" t="s">
        <v>71</v>
      </c>
      <c r="D25" s="249">
        <v>7.4</v>
      </c>
    </row>
    <row r="26" spans="1:4">
      <c r="A26" s="241"/>
      <c r="B26" s="242" t="s">
        <v>72</v>
      </c>
      <c r="C26" s="242" t="s">
        <v>73</v>
      </c>
      <c r="D26" s="249">
        <v>35</v>
      </c>
    </row>
    <row r="27" spans="1:4">
      <c r="A27" s="241"/>
      <c r="B27" s="242" t="s">
        <v>74</v>
      </c>
      <c r="C27" s="242" t="s">
        <v>75</v>
      </c>
      <c r="D27" s="249">
        <v>1</v>
      </c>
    </row>
    <row r="28" spans="1:4">
      <c r="A28" s="241"/>
      <c r="B28" s="97" t="s">
        <v>76</v>
      </c>
      <c r="C28" s="97"/>
      <c r="D28" s="249" t="s">
        <v>77</v>
      </c>
    </row>
    <row r="29" spans="1:4">
      <c r="A29" s="241"/>
      <c r="B29" s="97" t="s">
        <v>78</v>
      </c>
      <c r="C29" s="97"/>
      <c r="D29" s="249" t="s">
        <v>79</v>
      </c>
    </row>
    <row r="30" spans="1:4">
      <c r="A30" s="241" t="s">
        <v>80</v>
      </c>
      <c r="B30" s="97" t="s">
        <v>81</v>
      </c>
      <c r="C30" s="97"/>
      <c r="D30" s="249" t="s">
        <v>82</v>
      </c>
    </row>
    <row r="31" spans="1:4">
      <c r="A31" s="241"/>
      <c r="B31" s="242" t="s">
        <v>83</v>
      </c>
      <c r="C31" s="242" t="s">
        <v>84</v>
      </c>
      <c r="D31" s="249" t="s">
        <v>85</v>
      </c>
    </row>
    <row r="32" spans="1:4">
      <c r="A32" s="241"/>
      <c r="B32" s="242" t="s">
        <v>86</v>
      </c>
      <c r="C32" s="242" t="s">
        <v>71</v>
      </c>
      <c r="D32" s="249" t="s">
        <v>87</v>
      </c>
    </row>
    <row r="33" spans="1:4">
      <c r="A33" s="241" t="s">
        <v>88</v>
      </c>
      <c r="B33" s="242" t="s">
        <v>89</v>
      </c>
      <c r="C33" s="242" t="s">
        <v>90</v>
      </c>
      <c r="D33" s="249">
        <v>2138</v>
      </c>
    </row>
    <row r="34" spans="1:4">
      <c r="A34" s="241"/>
      <c r="B34" s="242" t="s">
        <v>91</v>
      </c>
      <c r="C34" s="242" t="s">
        <v>90</v>
      </c>
      <c r="D34" s="249">
        <v>1025</v>
      </c>
    </row>
    <row r="35" spans="1:4">
      <c r="A35" s="241"/>
      <c r="B35" s="242" t="s">
        <v>92</v>
      </c>
      <c r="C35" s="242" t="s">
        <v>90</v>
      </c>
      <c r="D35" s="249">
        <v>2243</v>
      </c>
    </row>
    <row r="36" spans="1:4">
      <c r="A36" s="245" t="s">
        <v>93</v>
      </c>
      <c r="B36" s="242"/>
      <c r="C36" s="242" t="s">
        <v>94</v>
      </c>
      <c r="D36" s="249">
        <v>740</v>
      </c>
    </row>
    <row r="37" ht="14.6" spans="1:4">
      <c r="A37" s="250" t="s">
        <v>95</v>
      </c>
      <c r="B37" s="251"/>
      <c r="C37" s="251" t="s">
        <v>94</v>
      </c>
      <c r="D37" s="252">
        <v>814</v>
      </c>
    </row>
  </sheetData>
  <mergeCells count="23">
    <mergeCell ref="A5:C5"/>
    <mergeCell ref="B8:C8"/>
    <mergeCell ref="B11:C11"/>
    <mergeCell ref="B13:C13"/>
    <mergeCell ref="A17:B17"/>
    <mergeCell ref="A18:C18"/>
    <mergeCell ref="A19:C19"/>
    <mergeCell ref="A20:C20"/>
    <mergeCell ref="B21:C21"/>
    <mergeCell ref="B22:C22"/>
    <mergeCell ref="B23:C23"/>
    <mergeCell ref="B24:C24"/>
    <mergeCell ref="B28:C28"/>
    <mergeCell ref="B29:C29"/>
    <mergeCell ref="B30:C30"/>
    <mergeCell ref="A36:B36"/>
    <mergeCell ref="A37:B37"/>
    <mergeCell ref="A6:A13"/>
    <mergeCell ref="A14:A16"/>
    <mergeCell ref="A21:A23"/>
    <mergeCell ref="A24:A29"/>
    <mergeCell ref="A30:A32"/>
    <mergeCell ref="A33:A3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6"/>
  <sheetViews>
    <sheetView topLeftCell="A44" workbookViewId="0">
      <selection activeCell="F7" sqref="F7:G7"/>
    </sheetView>
  </sheetViews>
  <sheetFormatPr defaultColWidth="9" defaultRowHeight="13.85"/>
  <cols>
    <col min="1" max="1" width="6.3716814159292" customWidth="1"/>
    <col min="2" max="2" width="4.12389380530973" customWidth="1"/>
    <col min="3" max="3" width="4.24778761061947" customWidth="1"/>
    <col min="4" max="4" width="4.6283185840708" customWidth="1"/>
    <col min="5" max="5" width="14.2477876106195" customWidth="1"/>
    <col min="6" max="6" width="11.3716814159292" customWidth="1"/>
    <col min="7" max="7" width="11.2477876106195" customWidth="1"/>
    <col min="9" max="9" width="10.7522123893805" customWidth="1"/>
    <col min="10" max="10" width="10.5044247787611" customWidth="1"/>
    <col min="11" max="11" width="13.3716814159292" customWidth="1"/>
  </cols>
  <sheetData>
    <row r="1" ht="19" customHeight="1" spans="1:12">
      <c r="A1" s="78" t="s">
        <v>96</v>
      </c>
      <c r="B1" s="79"/>
      <c r="C1" s="79"/>
      <c r="D1" s="79"/>
      <c r="E1" s="79"/>
      <c r="F1" s="79"/>
      <c r="G1" s="79"/>
      <c r="H1" s="79"/>
      <c r="I1" s="79"/>
      <c r="J1" s="192"/>
      <c r="K1" s="192"/>
      <c r="L1" s="79"/>
    </row>
    <row r="2" ht="19" customHeight="1" spans="1:12">
      <c r="A2" s="80" t="s">
        <v>97</v>
      </c>
      <c r="B2" s="81" t="s">
        <v>98</v>
      </c>
      <c r="C2" s="81"/>
      <c r="D2" s="81"/>
      <c r="E2" s="82" t="s">
        <v>99</v>
      </c>
      <c r="F2" s="83">
        <f>G3+I3</f>
        <v>800000</v>
      </c>
      <c r="G2" s="83"/>
      <c r="H2" s="83"/>
      <c r="I2" s="83"/>
      <c r="J2" s="193" t="s">
        <v>100</v>
      </c>
      <c r="K2" s="194" t="s">
        <v>101</v>
      </c>
      <c r="L2" s="195"/>
    </row>
    <row r="3" ht="19" customHeight="1" spans="1:12">
      <c r="A3" s="84"/>
      <c r="B3" s="81"/>
      <c r="C3" s="81"/>
      <c r="D3" s="81"/>
      <c r="E3" s="85"/>
      <c r="F3" s="85" t="s">
        <v>102</v>
      </c>
      <c r="G3" s="86">
        <v>600000</v>
      </c>
      <c r="H3" s="87" t="s">
        <v>103</v>
      </c>
      <c r="I3" s="87">
        <v>200000</v>
      </c>
      <c r="J3" s="196"/>
      <c r="K3" s="197"/>
      <c r="L3" s="198"/>
    </row>
    <row r="4" ht="31.5" spans="1:12">
      <c r="A4" s="88" t="s">
        <v>21</v>
      </c>
      <c r="B4" s="89" t="s">
        <v>104</v>
      </c>
      <c r="C4" s="89"/>
      <c r="D4" s="89"/>
      <c r="E4" s="90" t="s">
        <v>105</v>
      </c>
      <c r="F4" s="91" t="s">
        <v>106</v>
      </c>
      <c r="G4" s="92"/>
      <c r="H4" s="90" t="s">
        <v>107</v>
      </c>
      <c r="I4" s="90" t="s">
        <v>24</v>
      </c>
      <c r="J4" s="199" t="s">
        <v>108</v>
      </c>
      <c r="K4" s="199" t="s">
        <v>109</v>
      </c>
      <c r="L4" s="92" t="s">
        <v>27</v>
      </c>
    </row>
    <row r="5" spans="1:12">
      <c r="A5" s="93">
        <v>1</v>
      </c>
      <c r="B5" s="94" t="s">
        <v>110</v>
      </c>
      <c r="C5" s="95"/>
      <c r="D5" s="96"/>
      <c r="E5" s="7" t="s">
        <v>111</v>
      </c>
      <c r="F5" s="97" t="s">
        <v>43</v>
      </c>
      <c r="G5" s="98"/>
      <c r="H5" s="10" t="s">
        <v>30</v>
      </c>
      <c r="I5" s="10">
        <v>6</v>
      </c>
      <c r="J5" s="200">
        <v>55000</v>
      </c>
      <c r="K5" s="201">
        <f>J5*I5</f>
        <v>330000</v>
      </c>
      <c r="L5" s="202"/>
    </row>
    <row r="6" spans="1:12">
      <c r="A6" s="99"/>
      <c r="B6" s="100"/>
      <c r="C6" s="101"/>
      <c r="D6" s="102"/>
      <c r="E6" s="7" t="s">
        <v>112</v>
      </c>
      <c r="F6" s="97" t="s">
        <v>113</v>
      </c>
      <c r="G6" s="98"/>
      <c r="H6" s="10" t="s">
        <v>30</v>
      </c>
      <c r="I6" s="10">
        <v>6</v>
      </c>
      <c r="J6" s="200">
        <v>1500</v>
      </c>
      <c r="K6" s="201">
        <f>J6*I6</f>
        <v>9000</v>
      </c>
      <c r="L6" s="202"/>
    </row>
    <row r="7" ht="26" customHeight="1" spans="1:12">
      <c r="A7" s="99"/>
      <c r="B7" s="100"/>
      <c r="C7" s="101"/>
      <c r="D7" s="102"/>
      <c r="E7" s="13" t="s">
        <v>114</v>
      </c>
      <c r="F7" s="103" t="s">
        <v>115</v>
      </c>
      <c r="G7" s="104"/>
      <c r="H7" s="10" t="s">
        <v>30</v>
      </c>
      <c r="I7" s="19">
        <v>12</v>
      </c>
      <c r="J7" s="200">
        <v>1500</v>
      </c>
      <c r="K7" s="201">
        <f>J7*I7</f>
        <v>18000</v>
      </c>
      <c r="L7" s="202"/>
    </row>
    <row r="8" spans="1:12">
      <c r="A8" s="105"/>
      <c r="B8" s="106" t="s">
        <v>116</v>
      </c>
      <c r="C8" s="106"/>
      <c r="D8" s="106"/>
      <c r="E8" s="107"/>
      <c r="F8" s="108"/>
      <c r="G8" s="108"/>
      <c r="H8" s="109"/>
      <c r="I8" s="106"/>
      <c r="J8" s="203"/>
      <c r="K8" s="204">
        <f>SUM(K5:K7)</f>
        <v>357000</v>
      </c>
      <c r="L8" s="205"/>
    </row>
    <row r="9" spans="1:12">
      <c r="A9" s="93">
        <v>2</v>
      </c>
      <c r="B9" s="100" t="s">
        <v>117</v>
      </c>
      <c r="C9" s="101"/>
      <c r="D9" s="102"/>
      <c r="E9" s="16" t="s">
        <v>118</v>
      </c>
      <c r="F9" s="110" t="s">
        <v>79</v>
      </c>
      <c r="G9" s="111"/>
      <c r="H9" s="18" t="s">
        <v>119</v>
      </c>
      <c r="I9" s="18">
        <v>180</v>
      </c>
      <c r="J9" s="206">
        <v>45</v>
      </c>
      <c r="K9" s="201">
        <f t="shared" ref="K9:K31" si="0">J9*I9</f>
        <v>8100</v>
      </c>
      <c r="L9" s="202"/>
    </row>
    <row r="10" spans="1:12">
      <c r="A10" s="99"/>
      <c r="B10" s="100"/>
      <c r="C10" s="101"/>
      <c r="D10" s="102"/>
      <c r="E10" s="16" t="s">
        <v>118</v>
      </c>
      <c r="F10" s="110" t="s">
        <v>120</v>
      </c>
      <c r="G10" s="111"/>
      <c r="H10" s="10" t="s">
        <v>119</v>
      </c>
      <c r="I10" s="10">
        <v>12</v>
      </c>
      <c r="J10" s="206">
        <v>38</v>
      </c>
      <c r="K10" s="201">
        <f t="shared" si="0"/>
        <v>456</v>
      </c>
      <c r="L10" s="202"/>
    </row>
    <row r="11" spans="1:12">
      <c r="A11" s="99"/>
      <c r="B11" s="100"/>
      <c r="C11" s="101"/>
      <c r="D11" s="102"/>
      <c r="E11" s="16" t="s">
        <v>118</v>
      </c>
      <c r="F11" s="110" t="s">
        <v>121</v>
      </c>
      <c r="G11" s="111"/>
      <c r="H11" s="10" t="s">
        <v>119</v>
      </c>
      <c r="I11" s="10">
        <v>12</v>
      </c>
      <c r="J11" s="206">
        <v>35</v>
      </c>
      <c r="K11" s="201">
        <f t="shared" si="0"/>
        <v>420</v>
      </c>
      <c r="L11" s="202"/>
    </row>
    <row r="12" spans="1:12">
      <c r="A12" s="99"/>
      <c r="B12" s="100"/>
      <c r="C12" s="101"/>
      <c r="D12" s="102"/>
      <c r="E12" s="16" t="s">
        <v>118</v>
      </c>
      <c r="F12" s="110" t="s">
        <v>122</v>
      </c>
      <c r="G12" s="111"/>
      <c r="H12" s="10" t="s">
        <v>119</v>
      </c>
      <c r="I12" s="10">
        <v>12</v>
      </c>
      <c r="J12" s="206">
        <v>29</v>
      </c>
      <c r="K12" s="201">
        <f t="shared" si="0"/>
        <v>348</v>
      </c>
      <c r="L12" s="202"/>
    </row>
    <row r="13" spans="1:12">
      <c r="A13" s="99"/>
      <c r="B13" s="100"/>
      <c r="C13" s="101"/>
      <c r="D13" s="102"/>
      <c r="E13" s="16" t="s">
        <v>118</v>
      </c>
      <c r="F13" s="110" t="s">
        <v>123</v>
      </c>
      <c r="G13" s="111"/>
      <c r="H13" s="10" t="s">
        <v>119</v>
      </c>
      <c r="I13" s="10">
        <v>30</v>
      </c>
      <c r="J13" s="206">
        <v>26</v>
      </c>
      <c r="K13" s="201">
        <f t="shared" si="0"/>
        <v>780</v>
      </c>
      <c r="L13" s="202"/>
    </row>
    <row r="14" spans="1:12">
      <c r="A14" s="99"/>
      <c r="B14" s="100"/>
      <c r="C14" s="101"/>
      <c r="D14" s="102"/>
      <c r="E14" s="16" t="s">
        <v>118</v>
      </c>
      <c r="F14" s="110" t="s">
        <v>124</v>
      </c>
      <c r="G14" s="111"/>
      <c r="H14" s="10" t="s">
        <v>119</v>
      </c>
      <c r="I14" s="10">
        <v>100</v>
      </c>
      <c r="J14" s="206">
        <v>20</v>
      </c>
      <c r="K14" s="201">
        <f t="shared" si="0"/>
        <v>2000</v>
      </c>
      <c r="L14" s="202"/>
    </row>
    <row r="15" spans="1:12">
      <c r="A15" s="99"/>
      <c r="B15" s="100"/>
      <c r="C15" s="101"/>
      <c r="D15" s="102"/>
      <c r="E15" s="16" t="s">
        <v>125</v>
      </c>
      <c r="F15" s="110" t="s">
        <v>79</v>
      </c>
      <c r="G15" s="111"/>
      <c r="H15" s="19" t="s">
        <v>126</v>
      </c>
      <c r="I15" s="10">
        <v>6</v>
      </c>
      <c r="J15" s="206">
        <v>4650</v>
      </c>
      <c r="K15" s="201">
        <f t="shared" si="0"/>
        <v>27900</v>
      </c>
      <c r="L15" s="202" t="s">
        <v>127</v>
      </c>
    </row>
    <row r="16" spans="1:12">
      <c r="A16" s="99"/>
      <c r="B16" s="100"/>
      <c r="C16" s="101"/>
      <c r="D16" s="102"/>
      <c r="E16" s="20" t="s">
        <v>128</v>
      </c>
      <c r="F16" s="112" t="s">
        <v>79</v>
      </c>
      <c r="G16" s="113"/>
      <c r="H16" s="19" t="s">
        <v>126</v>
      </c>
      <c r="I16" s="22">
        <v>36</v>
      </c>
      <c r="J16" s="201">
        <v>125</v>
      </c>
      <c r="K16" s="201">
        <f t="shared" si="0"/>
        <v>4500</v>
      </c>
      <c r="L16" s="202"/>
    </row>
    <row r="17" spans="1:12">
      <c r="A17" s="99"/>
      <c r="B17" s="100"/>
      <c r="C17" s="101"/>
      <c r="D17" s="102"/>
      <c r="E17" s="20" t="s">
        <v>129</v>
      </c>
      <c r="F17" s="112" t="s">
        <v>124</v>
      </c>
      <c r="G17" s="113"/>
      <c r="H17" s="19" t="s">
        <v>126</v>
      </c>
      <c r="I17" s="22">
        <v>32</v>
      </c>
      <c r="J17" s="201">
        <v>35</v>
      </c>
      <c r="K17" s="201">
        <f t="shared" si="0"/>
        <v>1120</v>
      </c>
      <c r="L17" s="202"/>
    </row>
    <row r="18" spans="1:12">
      <c r="A18" s="99"/>
      <c r="B18" s="100"/>
      <c r="C18" s="101"/>
      <c r="D18" s="102"/>
      <c r="E18" s="20" t="s">
        <v>130</v>
      </c>
      <c r="F18" s="112" t="s">
        <v>120</v>
      </c>
      <c r="G18" s="113"/>
      <c r="H18" s="19" t="s">
        <v>126</v>
      </c>
      <c r="I18" s="22">
        <v>12</v>
      </c>
      <c r="J18" s="201">
        <v>52</v>
      </c>
      <c r="K18" s="201">
        <f t="shared" si="0"/>
        <v>624</v>
      </c>
      <c r="L18" s="202"/>
    </row>
    <row r="19" spans="1:12">
      <c r="A19" s="99"/>
      <c r="B19" s="100"/>
      <c r="C19" s="101"/>
      <c r="D19" s="102"/>
      <c r="E19" s="20" t="s">
        <v>131</v>
      </c>
      <c r="F19" s="112" t="s">
        <v>120</v>
      </c>
      <c r="G19" s="113"/>
      <c r="H19" s="19" t="s">
        <v>126</v>
      </c>
      <c r="I19" s="22">
        <v>12</v>
      </c>
      <c r="J19" s="201">
        <v>68</v>
      </c>
      <c r="K19" s="201">
        <f t="shared" si="0"/>
        <v>816</v>
      </c>
      <c r="L19" s="202"/>
    </row>
    <row r="20" spans="1:12">
      <c r="A20" s="99"/>
      <c r="B20" s="100"/>
      <c r="C20" s="101"/>
      <c r="D20" s="102"/>
      <c r="E20" s="20" t="s">
        <v>132</v>
      </c>
      <c r="F20" s="112" t="s">
        <v>79</v>
      </c>
      <c r="G20" s="113"/>
      <c r="H20" s="19" t="s">
        <v>126</v>
      </c>
      <c r="I20" s="22">
        <v>12</v>
      </c>
      <c r="J20" s="201">
        <v>75</v>
      </c>
      <c r="K20" s="201">
        <f t="shared" si="0"/>
        <v>900</v>
      </c>
      <c r="L20" s="202"/>
    </row>
    <row r="21" spans="1:12">
      <c r="A21" s="99"/>
      <c r="B21" s="100"/>
      <c r="C21" s="101"/>
      <c r="D21" s="102"/>
      <c r="E21" s="20" t="s">
        <v>132</v>
      </c>
      <c r="F21" s="112" t="s">
        <v>120</v>
      </c>
      <c r="G21" s="113"/>
      <c r="H21" s="19" t="s">
        <v>126</v>
      </c>
      <c r="I21" s="22">
        <v>12</v>
      </c>
      <c r="J21" s="201">
        <v>70</v>
      </c>
      <c r="K21" s="201">
        <f t="shared" si="0"/>
        <v>840</v>
      </c>
      <c r="L21" s="202"/>
    </row>
    <row r="22" spans="1:12">
      <c r="A22" s="99"/>
      <c r="B22" s="100"/>
      <c r="C22" s="101"/>
      <c r="D22" s="102"/>
      <c r="E22" s="20" t="s">
        <v>133</v>
      </c>
      <c r="F22" s="112" t="s">
        <v>134</v>
      </c>
      <c r="G22" s="113"/>
      <c r="H22" s="23" t="s">
        <v>135</v>
      </c>
      <c r="I22" s="22">
        <v>36</v>
      </c>
      <c r="J22" s="201">
        <v>68</v>
      </c>
      <c r="K22" s="201">
        <f t="shared" si="0"/>
        <v>2448</v>
      </c>
      <c r="L22" s="202"/>
    </row>
    <row r="23" spans="1:12">
      <c r="A23" s="99"/>
      <c r="B23" s="100"/>
      <c r="C23" s="101"/>
      <c r="D23" s="102"/>
      <c r="E23" s="20" t="s">
        <v>136</v>
      </c>
      <c r="F23" s="112" t="s">
        <v>137</v>
      </c>
      <c r="G23" s="113"/>
      <c r="H23" s="23" t="s">
        <v>135</v>
      </c>
      <c r="I23" s="22">
        <v>12</v>
      </c>
      <c r="J23" s="201">
        <v>45</v>
      </c>
      <c r="K23" s="201">
        <f t="shared" si="0"/>
        <v>540</v>
      </c>
      <c r="L23" s="202"/>
    </row>
    <row r="24" spans="1:12">
      <c r="A24" s="99"/>
      <c r="B24" s="100"/>
      <c r="C24" s="101"/>
      <c r="D24" s="102"/>
      <c r="E24" s="20" t="s">
        <v>138</v>
      </c>
      <c r="F24" s="112" t="s">
        <v>113</v>
      </c>
      <c r="G24" s="113"/>
      <c r="H24" s="23" t="s">
        <v>119</v>
      </c>
      <c r="I24" s="22">
        <v>120</v>
      </c>
      <c r="J24" s="201">
        <v>25</v>
      </c>
      <c r="K24" s="201">
        <f t="shared" si="0"/>
        <v>3000</v>
      </c>
      <c r="L24" s="202"/>
    </row>
    <row r="25" spans="1:12">
      <c r="A25" s="99"/>
      <c r="B25" s="100"/>
      <c r="C25" s="101"/>
      <c r="D25" s="102"/>
      <c r="E25" s="20" t="s">
        <v>139</v>
      </c>
      <c r="F25" s="114" t="s">
        <v>113</v>
      </c>
      <c r="G25" s="115"/>
      <c r="H25" s="23" t="s">
        <v>126</v>
      </c>
      <c r="I25" s="22">
        <v>6</v>
      </c>
      <c r="J25" s="201">
        <v>1000</v>
      </c>
      <c r="K25" s="201">
        <f t="shared" si="0"/>
        <v>6000</v>
      </c>
      <c r="L25" s="202"/>
    </row>
    <row r="26" spans="1:12">
      <c r="A26" s="99"/>
      <c r="B26" s="100"/>
      <c r="C26" s="101"/>
      <c r="D26" s="102"/>
      <c r="E26" s="20" t="s">
        <v>140</v>
      </c>
      <c r="F26" s="112" t="s">
        <v>141</v>
      </c>
      <c r="G26" s="113"/>
      <c r="H26" s="23" t="s">
        <v>142</v>
      </c>
      <c r="I26" s="22">
        <v>5</v>
      </c>
      <c r="J26" s="201">
        <v>1560</v>
      </c>
      <c r="K26" s="201">
        <f t="shared" si="0"/>
        <v>7800</v>
      </c>
      <c r="L26" s="202"/>
    </row>
    <row r="27" spans="1:12">
      <c r="A27" s="99"/>
      <c r="B27" s="100"/>
      <c r="C27" s="101"/>
      <c r="D27" s="102"/>
      <c r="E27" s="20" t="s">
        <v>143</v>
      </c>
      <c r="F27" s="112"/>
      <c r="G27" s="113"/>
      <c r="H27" s="23" t="s">
        <v>144</v>
      </c>
      <c r="I27" s="22">
        <v>150</v>
      </c>
      <c r="J27" s="201">
        <v>85</v>
      </c>
      <c r="K27" s="201">
        <f t="shared" si="0"/>
        <v>12750</v>
      </c>
      <c r="L27" s="202"/>
    </row>
    <row r="28" spans="1:12">
      <c r="A28" s="99"/>
      <c r="B28" s="100"/>
      <c r="C28" s="101"/>
      <c r="D28" s="102"/>
      <c r="E28" s="20" t="s">
        <v>145</v>
      </c>
      <c r="F28" s="7" t="s">
        <v>113</v>
      </c>
      <c r="G28" s="7"/>
      <c r="H28" s="25" t="s">
        <v>94</v>
      </c>
      <c r="I28" s="10">
        <v>150</v>
      </c>
      <c r="J28" s="201">
        <v>10</v>
      </c>
      <c r="K28" s="201">
        <f t="shared" si="0"/>
        <v>1500</v>
      </c>
      <c r="L28" s="202"/>
    </row>
    <row r="29" spans="1:12">
      <c r="A29" s="99"/>
      <c r="B29" s="100"/>
      <c r="C29" s="101"/>
      <c r="D29" s="102"/>
      <c r="E29" s="26" t="s">
        <v>146</v>
      </c>
      <c r="F29" s="7" t="s">
        <v>147</v>
      </c>
      <c r="G29" s="7"/>
      <c r="H29" s="25" t="s">
        <v>119</v>
      </c>
      <c r="I29" s="10">
        <v>48</v>
      </c>
      <c r="J29" s="201">
        <v>38</v>
      </c>
      <c r="K29" s="201">
        <f t="shared" si="0"/>
        <v>1824</v>
      </c>
      <c r="L29" s="202"/>
    </row>
    <row r="30" spans="1:12">
      <c r="A30" s="99"/>
      <c r="B30" s="100"/>
      <c r="C30" s="101"/>
      <c r="D30" s="102"/>
      <c r="E30" s="26" t="s">
        <v>148</v>
      </c>
      <c r="F30" s="7" t="s">
        <v>149</v>
      </c>
      <c r="G30" s="7"/>
      <c r="H30" s="23" t="s">
        <v>119</v>
      </c>
      <c r="I30" s="22">
        <v>70</v>
      </c>
      <c r="J30" s="201">
        <v>78</v>
      </c>
      <c r="K30" s="201">
        <f t="shared" si="0"/>
        <v>5460</v>
      </c>
      <c r="L30" s="202"/>
    </row>
    <row r="31" ht="36" customHeight="1" spans="1:12">
      <c r="A31" s="99"/>
      <c r="B31" s="100"/>
      <c r="C31" s="101"/>
      <c r="D31" s="102"/>
      <c r="E31" s="20" t="s">
        <v>150</v>
      </c>
      <c r="F31" s="116" t="s">
        <v>151</v>
      </c>
      <c r="G31" s="117"/>
      <c r="H31" s="23" t="s">
        <v>107</v>
      </c>
      <c r="I31" s="28">
        <v>1</v>
      </c>
      <c r="J31" s="201">
        <v>5000</v>
      </c>
      <c r="K31" s="201">
        <f t="shared" si="0"/>
        <v>5000</v>
      </c>
      <c r="L31" s="202"/>
    </row>
    <row r="32" spans="1:12">
      <c r="A32" s="105"/>
      <c r="B32" s="118" t="s">
        <v>116</v>
      </c>
      <c r="C32" s="118"/>
      <c r="D32" s="118"/>
      <c r="E32" s="119"/>
      <c r="F32" s="120"/>
      <c r="G32" s="121"/>
      <c r="H32" s="122"/>
      <c r="I32" s="122"/>
      <c r="J32" s="207"/>
      <c r="K32" s="208">
        <f>SUM(K9:K31)</f>
        <v>95126</v>
      </c>
      <c r="L32" s="209"/>
    </row>
    <row r="33" spans="1:12">
      <c r="A33" s="123">
        <v>3</v>
      </c>
      <c r="B33" s="94" t="s">
        <v>152</v>
      </c>
      <c r="C33" s="95"/>
      <c r="D33" s="96"/>
      <c r="E33" s="44" t="s">
        <v>153</v>
      </c>
      <c r="F33" s="124" t="s">
        <v>113</v>
      </c>
      <c r="G33" s="125"/>
      <c r="H33" s="126" t="s">
        <v>107</v>
      </c>
      <c r="I33" s="126">
        <v>1</v>
      </c>
      <c r="J33" s="201">
        <v>2000</v>
      </c>
      <c r="K33" s="201">
        <f>J33*I33</f>
        <v>2000</v>
      </c>
      <c r="L33" s="210"/>
    </row>
    <row r="34" ht="38.25" spans="1:12">
      <c r="A34" s="123"/>
      <c r="B34" s="100"/>
      <c r="C34" s="101"/>
      <c r="D34" s="102"/>
      <c r="E34" s="46" t="s">
        <v>154</v>
      </c>
      <c r="F34" s="124" t="s">
        <v>113</v>
      </c>
      <c r="G34" s="125"/>
      <c r="H34" s="126" t="s">
        <v>107</v>
      </c>
      <c r="I34" s="126">
        <v>1</v>
      </c>
      <c r="J34" s="201">
        <v>5000</v>
      </c>
      <c r="K34" s="201">
        <f>J34*I34</f>
        <v>5000</v>
      </c>
      <c r="L34" s="210" t="s">
        <v>155</v>
      </c>
    </row>
    <row r="35" spans="1:12">
      <c r="A35" s="123"/>
      <c r="B35" s="100"/>
      <c r="C35" s="101"/>
      <c r="D35" s="102"/>
      <c r="E35" s="44" t="s">
        <v>156</v>
      </c>
      <c r="F35" s="124" t="s">
        <v>113</v>
      </c>
      <c r="G35" s="125"/>
      <c r="H35" s="126" t="s">
        <v>107</v>
      </c>
      <c r="I35" s="126">
        <v>1</v>
      </c>
      <c r="J35" s="201">
        <v>60000</v>
      </c>
      <c r="K35" s="201">
        <f>J35*I35</f>
        <v>60000</v>
      </c>
      <c r="L35" s="210"/>
    </row>
    <row r="36" spans="1:12">
      <c r="A36" s="123"/>
      <c r="B36" s="100"/>
      <c r="C36" s="101"/>
      <c r="D36" s="102"/>
      <c r="E36" s="44" t="s">
        <v>157</v>
      </c>
      <c r="F36" s="124" t="s">
        <v>113</v>
      </c>
      <c r="G36" s="125"/>
      <c r="H36" s="126" t="s">
        <v>107</v>
      </c>
      <c r="I36" s="126">
        <v>1</v>
      </c>
      <c r="J36" s="201">
        <v>5000</v>
      </c>
      <c r="K36" s="201">
        <f>J36*I36</f>
        <v>5000</v>
      </c>
      <c r="L36" s="210"/>
    </row>
    <row r="37" spans="1:12">
      <c r="A37" s="123"/>
      <c r="B37" s="100"/>
      <c r="C37" s="101"/>
      <c r="D37" s="102"/>
      <c r="E37" s="44" t="s">
        <v>158</v>
      </c>
      <c r="F37" s="124" t="s">
        <v>113</v>
      </c>
      <c r="G37" s="125"/>
      <c r="H37" s="126" t="s">
        <v>107</v>
      </c>
      <c r="I37" s="126">
        <v>1</v>
      </c>
      <c r="J37" s="201">
        <v>5000</v>
      </c>
      <c r="K37" s="201">
        <f>J37*I37</f>
        <v>5000</v>
      </c>
      <c r="L37" s="210"/>
    </row>
    <row r="38" spans="1:12">
      <c r="A38" s="123"/>
      <c r="B38" s="118" t="s">
        <v>116</v>
      </c>
      <c r="C38" s="118"/>
      <c r="D38" s="118"/>
      <c r="E38" s="109"/>
      <c r="F38" s="127"/>
      <c r="G38" s="128"/>
      <c r="H38" s="109"/>
      <c r="I38" s="109"/>
      <c r="J38" s="211"/>
      <c r="K38" s="212">
        <f>SUM(K33:K37)</f>
        <v>77000</v>
      </c>
      <c r="L38" s="213"/>
    </row>
    <row r="39" spans="1:12">
      <c r="A39" s="123">
        <v>4</v>
      </c>
      <c r="B39" s="129" t="s">
        <v>159</v>
      </c>
      <c r="C39" s="129"/>
      <c r="D39" s="129"/>
      <c r="E39" s="130" t="s">
        <v>160</v>
      </c>
      <c r="F39" s="124" t="s">
        <v>161</v>
      </c>
      <c r="G39" s="125"/>
      <c r="H39" s="126" t="s">
        <v>162</v>
      </c>
      <c r="I39" s="126">
        <v>1</v>
      </c>
      <c r="J39" s="214">
        <v>2000</v>
      </c>
      <c r="K39" s="215">
        <f t="shared" ref="K39:K43" si="1">J39*I39</f>
        <v>2000</v>
      </c>
      <c r="L39" s="216"/>
    </row>
    <row r="40" spans="1:12">
      <c r="A40" s="123"/>
      <c r="B40" s="129"/>
      <c r="C40" s="129"/>
      <c r="D40" s="129"/>
      <c r="E40" s="130" t="s">
        <v>163</v>
      </c>
      <c r="F40" s="124" t="s">
        <v>113</v>
      </c>
      <c r="G40" s="125"/>
      <c r="H40" s="126" t="s">
        <v>162</v>
      </c>
      <c r="I40" s="126">
        <v>20</v>
      </c>
      <c r="J40" s="214">
        <v>100</v>
      </c>
      <c r="K40" s="215">
        <f t="shared" si="1"/>
        <v>2000</v>
      </c>
      <c r="L40" s="216"/>
    </row>
    <row r="41" spans="1:12">
      <c r="A41" s="123"/>
      <c r="B41" s="118" t="s">
        <v>116</v>
      </c>
      <c r="C41" s="118"/>
      <c r="D41" s="118"/>
      <c r="E41" s="131"/>
      <c r="F41" s="127"/>
      <c r="G41" s="128"/>
      <c r="H41" s="109"/>
      <c r="I41" s="109"/>
      <c r="J41" s="211"/>
      <c r="K41" s="212">
        <f>SUM(K39:K40)</f>
        <v>4000</v>
      </c>
      <c r="L41" s="213"/>
    </row>
    <row r="42" spans="1:12">
      <c r="A42" s="93">
        <v>5</v>
      </c>
      <c r="B42" s="94" t="s">
        <v>164</v>
      </c>
      <c r="C42" s="95"/>
      <c r="D42" s="96"/>
      <c r="E42" s="20" t="s">
        <v>165</v>
      </c>
      <c r="F42" s="132" t="s">
        <v>113</v>
      </c>
      <c r="G42" s="23"/>
      <c r="H42" s="28" t="s">
        <v>107</v>
      </c>
      <c r="I42" s="28">
        <v>1</v>
      </c>
      <c r="J42" s="214">
        <v>3000</v>
      </c>
      <c r="K42" s="215">
        <f t="shared" si="1"/>
        <v>3000</v>
      </c>
      <c r="L42" s="217"/>
    </row>
    <row r="43" spans="1:12">
      <c r="A43" s="99"/>
      <c r="B43" s="100"/>
      <c r="C43" s="101"/>
      <c r="D43" s="102"/>
      <c r="E43" s="130" t="s">
        <v>166</v>
      </c>
      <c r="F43" s="124" t="s">
        <v>113</v>
      </c>
      <c r="G43" s="125"/>
      <c r="H43" s="126" t="s">
        <v>107</v>
      </c>
      <c r="I43" s="126">
        <v>1</v>
      </c>
      <c r="J43" s="214">
        <v>2000</v>
      </c>
      <c r="K43" s="215">
        <f t="shared" si="1"/>
        <v>2000</v>
      </c>
      <c r="L43" s="218"/>
    </row>
    <row r="44" spans="1:12">
      <c r="A44" s="105"/>
      <c r="B44" s="118" t="s">
        <v>116</v>
      </c>
      <c r="C44" s="118"/>
      <c r="D44" s="118"/>
      <c r="E44" s="109"/>
      <c r="F44" s="133"/>
      <c r="G44" s="134"/>
      <c r="H44" s="109"/>
      <c r="I44" s="109"/>
      <c r="J44" s="211"/>
      <c r="K44" s="212">
        <f>SUM(K42:K43)</f>
        <v>5000</v>
      </c>
      <c r="L44" s="213"/>
    </row>
    <row r="45" ht="38.25" spans="1:12">
      <c r="A45" s="123">
        <v>6</v>
      </c>
      <c r="B45" s="135" t="s">
        <v>167</v>
      </c>
      <c r="C45" s="135"/>
      <c r="D45" s="136">
        <v>0.015</v>
      </c>
      <c r="E45" s="137"/>
      <c r="F45" s="138"/>
      <c r="G45" s="139"/>
      <c r="H45" s="137"/>
      <c r="I45" s="137"/>
      <c r="J45" s="219"/>
      <c r="K45" s="220">
        <f>F2*D45</f>
        <v>12000</v>
      </c>
      <c r="L45" s="137" t="s">
        <v>168</v>
      </c>
    </row>
    <row r="46" spans="1:12">
      <c r="A46" s="123"/>
      <c r="B46" s="140" t="s">
        <v>116</v>
      </c>
      <c r="C46" s="140"/>
      <c r="D46" s="141"/>
      <c r="E46" s="142"/>
      <c r="F46" s="143"/>
      <c r="G46" s="144"/>
      <c r="H46" s="142"/>
      <c r="I46" s="142"/>
      <c r="J46" s="221"/>
      <c r="K46" s="222">
        <f>SUM(K45:K45)</f>
        <v>12000</v>
      </c>
      <c r="L46" s="223"/>
    </row>
    <row r="47" ht="25.5" spans="1:12">
      <c r="A47" s="123">
        <v>7</v>
      </c>
      <c r="B47" s="145" t="s">
        <v>169</v>
      </c>
      <c r="C47" s="146" t="s">
        <v>170</v>
      </c>
      <c r="D47" s="147">
        <v>0.13</v>
      </c>
      <c r="E47" s="137"/>
      <c r="F47" s="138"/>
      <c r="G47" s="139"/>
      <c r="H47" s="137"/>
      <c r="I47" s="137"/>
      <c r="J47" s="219"/>
      <c r="K47" s="220">
        <f>(G3-K8-K32)*D47</f>
        <v>19223.62</v>
      </c>
      <c r="L47" s="151" t="s">
        <v>171</v>
      </c>
    </row>
    <row r="48" spans="1:12">
      <c r="A48" s="123"/>
      <c r="B48" s="148"/>
      <c r="C48" s="149"/>
      <c r="D48" s="147">
        <v>0.09</v>
      </c>
      <c r="E48" s="137"/>
      <c r="F48" s="138"/>
      <c r="G48" s="139"/>
      <c r="H48" s="137"/>
      <c r="I48" s="137"/>
      <c r="J48" s="219"/>
      <c r="K48" s="220">
        <f>I3*(D48-3%)</f>
        <v>12000</v>
      </c>
      <c r="L48" s="151" t="s">
        <v>172</v>
      </c>
    </row>
    <row r="49" spans="1:12">
      <c r="A49" s="123"/>
      <c r="B49" s="148"/>
      <c r="C49" s="149"/>
      <c r="D49" s="147">
        <v>0.06</v>
      </c>
      <c r="E49" s="137"/>
      <c r="F49" s="138"/>
      <c r="G49" s="139"/>
      <c r="H49" s="137"/>
      <c r="I49" s="137"/>
      <c r="J49" s="219"/>
      <c r="K49" s="219"/>
      <c r="L49" s="151" t="s">
        <v>173</v>
      </c>
    </row>
    <row r="50" spans="1:12">
      <c r="A50" s="123"/>
      <c r="B50" s="148"/>
      <c r="C50" s="150"/>
      <c r="D50" s="147">
        <v>0.03</v>
      </c>
      <c r="E50" s="137"/>
      <c r="F50" s="138"/>
      <c r="G50" s="139"/>
      <c r="H50" s="137"/>
      <c r="I50" s="137"/>
      <c r="J50" s="219"/>
      <c r="K50" s="219"/>
      <c r="L50" s="151" t="s">
        <v>174</v>
      </c>
    </row>
    <row r="51" ht="38.25" spans="1:12">
      <c r="A51" s="123"/>
      <c r="B51" s="148"/>
      <c r="C51" s="151" t="s">
        <v>175</v>
      </c>
      <c r="D51" s="147">
        <v>0.05</v>
      </c>
      <c r="E51" s="137"/>
      <c r="F51" s="138"/>
      <c r="G51" s="139"/>
      <c r="H51" s="137"/>
      <c r="I51" s="137"/>
      <c r="J51" s="219"/>
      <c r="K51" s="219">
        <f>F2*0.3*D51</f>
        <v>12000</v>
      </c>
      <c r="L51" s="151" t="s">
        <v>176</v>
      </c>
    </row>
    <row r="52" spans="1:12">
      <c r="A52" s="123"/>
      <c r="B52" s="152" t="s">
        <v>116</v>
      </c>
      <c r="C52" s="152"/>
      <c r="D52" s="144"/>
      <c r="E52" s="142"/>
      <c r="F52" s="143"/>
      <c r="G52" s="144"/>
      <c r="H52" s="142"/>
      <c r="I52" s="142"/>
      <c r="J52" s="221"/>
      <c r="K52" s="222">
        <f>SUM(K47:K51)</f>
        <v>43223.62</v>
      </c>
      <c r="L52" s="224">
        <f>K52/F2</f>
        <v>0.054029525</v>
      </c>
    </row>
    <row r="53" spans="1:12">
      <c r="A53" s="153">
        <v>8</v>
      </c>
      <c r="B53" s="154" t="s">
        <v>177</v>
      </c>
      <c r="C53" s="155" t="s">
        <v>178</v>
      </c>
      <c r="D53" s="156"/>
      <c r="E53" s="157">
        <v>0.01</v>
      </c>
      <c r="F53" s="158"/>
      <c r="G53" s="159"/>
      <c r="H53" s="28"/>
      <c r="I53" s="28"/>
      <c r="J53" s="201"/>
      <c r="K53" s="201">
        <v>0</v>
      </c>
      <c r="L53" s="225"/>
    </row>
    <row r="54" spans="1:12">
      <c r="A54" s="160"/>
      <c r="B54" s="154"/>
      <c r="C54" s="161" t="s">
        <v>179</v>
      </c>
      <c r="D54" s="161"/>
      <c r="E54" s="157">
        <v>0.015</v>
      </c>
      <c r="F54" s="158"/>
      <c r="G54" s="159"/>
      <c r="H54" s="28"/>
      <c r="I54" s="28"/>
      <c r="J54" s="201"/>
      <c r="K54" s="201">
        <v>0</v>
      </c>
      <c r="L54" s="225"/>
    </row>
    <row r="55" ht="25.5" spans="1:12">
      <c r="A55" s="160"/>
      <c r="B55" s="154"/>
      <c r="C55" s="129" t="s">
        <v>175</v>
      </c>
      <c r="D55" s="129"/>
      <c r="E55" s="157">
        <v>0.0025</v>
      </c>
      <c r="F55" s="158"/>
      <c r="G55" s="159"/>
      <c r="H55" s="28"/>
      <c r="I55" s="28"/>
      <c r="J55" s="201"/>
      <c r="K55" s="201">
        <f>F2*E55</f>
        <v>2000</v>
      </c>
      <c r="L55" s="225" t="s">
        <v>180</v>
      </c>
    </row>
    <row r="56" spans="1:12">
      <c r="A56" s="160"/>
      <c r="B56" s="162" t="s">
        <v>116</v>
      </c>
      <c r="C56" s="162"/>
      <c r="D56" s="162"/>
      <c r="E56" s="163"/>
      <c r="F56" s="164"/>
      <c r="G56" s="165"/>
      <c r="H56" s="165"/>
      <c r="I56" s="165"/>
      <c r="J56" s="226"/>
      <c r="K56" s="227">
        <f>SUM(K53:K55)</f>
        <v>2000</v>
      </c>
      <c r="L56" s="228">
        <f>K56/F2</f>
        <v>0.0025</v>
      </c>
    </row>
    <row r="57" spans="1:12">
      <c r="A57" s="153">
        <v>9</v>
      </c>
      <c r="B57" s="166" t="s">
        <v>181</v>
      </c>
      <c r="C57" s="167"/>
      <c r="D57" s="167"/>
      <c r="E57" s="168">
        <v>0.005</v>
      </c>
      <c r="F57" s="169"/>
      <c r="G57" s="170"/>
      <c r="H57" s="171"/>
      <c r="I57" s="171"/>
      <c r="J57" s="229"/>
      <c r="K57" s="204">
        <f>F2*E57</f>
        <v>4000</v>
      </c>
      <c r="L57" s="230"/>
    </row>
    <row r="58" spans="1:12">
      <c r="A58" s="172"/>
      <c r="B58" s="173" t="s">
        <v>182</v>
      </c>
      <c r="C58" s="174"/>
      <c r="D58" s="174"/>
      <c r="E58" s="175"/>
      <c r="F58" s="176" t="s">
        <v>113</v>
      </c>
      <c r="G58" s="176"/>
      <c r="H58" s="171" t="s">
        <v>30</v>
      </c>
      <c r="I58" s="171">
        <v>1</v>
      </c>
      <c r="J58" s="229">
        <v>250000</v>
      </c>
      <c r="K58" s="204">
        <v>0</v>
      </c>
      <c r="L58" s="230"/>
    </row>
    <row r="59" spans="1:12">
      <c r="A59" s="123">
        <v>10</v>
      </c>
      <c r="B59" s="177" t="s">
        <v>183</v>
      </c>
      <c r="C59" s="178"/>
      <c r="D59" s="179"/>
      <c r="E59" s="180"/>
      <c r="F59" s="181">
        <f>K59</f>
        <v>599349.62</v>
      </c>
      <c r="G59" s="182"/>
      <c r="H59" s="182"/>
      <c r="I59" s="182"/>
      <c r="J59" s="231"/>
      <c r="K59" s="232">
        <f>K8+K32+K38+K41+K44+K46+K52+K56+K57-K58</f>
        <v>599349.62</v>
      </c>
      <c r="L59" s="233">
        <f>K59/F2</f>
        <v>0.749187025</v>
      </c>
    </row>
    <row r="60" spans="1:12">
      <c r="A60" s="123"/>
      <c r="B60" s="183" t="s">
        <v>184</v>
      </c>
      <c r="C60" s="183"/>
      <c r="D60" s="183"/>
      <c r="E60" s="184"/>
      <c r="F60" s="185">
        <f>K60</f>
        <v>200650.38</v>
      </c>
      <c r="G60" s="186"/>
      <c r="H60" s="186"/>
      <c r="I60" s="186"/>
      <c r="J60" s="234"/>
      <c r="K60" s="235">
        <f>F2-K59</f>
        <v>200650.38</v>
      </c>
      <c r="L60" s="236">
        <f>K60/F2</f>
        <v>0.250812975</v>
      </c>
    </row>
    <row r="61" ht="15.75" spans="1:12">
      <c r="A61" s="187"/>
      <c r="B61" s="188"/>
      <c r="C61" s="188"/>
      <c r="D61" s="189"/>
      <c r="E61" s="188"/>
      <c r="F61" s="188"/>
      <c r="G61" s="190" t="s">
        <v>185</v>
      </c>
      <c r="H61" s="191"/>
      <c r="I61" s="189" t="s">
        <v>186</v>
      </c>
      <c r="J61" s="237">
        <v>44658</v>
      </c>
      <c r="K61" s="237"/>
      <c r="L61" s="237"/>
    </row>
    <row r="63" ht="19" customHeight="1" spans="1:12">
      <c r="A63" s="78" t="s">
        <v>96</v>
      </c>
      <c r="B63" s="79"/>
      <c r="C63" s="79"/>
      <c r="D63" s="79"/>
      <c r="E63" s="79"/>
      <c r="F63" s="79"/>
      <c r="G63" s="79"/>
      <c r="H63" s="79"/>
      <c r="I63" s="79"/>
      <c r="J63" s="192"/>
      <c r="K63" s="192"/>
      <c r="L63" s="79"/>
    </row>
    <row r="64" ht="19" customHeight="1" spans="1:12">
      <c r="A64" s="80" t="s">
        <v>97</v>
      </c>
      <c r="B64" s="81" t="s">
        <v>187</v>
      </c>
      <c r="C64" s="81"/>
      <c r="D64" s="81"/>
      <c r="E64" s="82" t="s">
        <v>99</v>
      </c>
      <c r="F64" s="83">
        <f>G65+I65</f>
        <v>695000</v>
      </c>
      <c r="G64" s="83"/>
      <c r="H64" s="83"/>
      <c r="I64" s="83"/>
      <c r="J64" s="193" t="s">
        <v>100</v>
      </c>
      <c r="K64" s="194" t="s">
        <v>101</v>
      </c>
      <c r="L64" s="195"/>
    </row>
    <row r="65" ht="19" customHeight="1" spans="1:12">
      <c r="A65" s="84"/>
      <c r="B65" s="81"/>
      <c r="C65" s="81"/>
      <c r="D65" s="81"/>
      <c r="E65" s="85"/>
      <c r="F65" s="85" t="s">
        <v>102</v>
      </c>
      <c r="G65" s="86">
        <v>495000</v>
      </c>
      <c r="H65" s="87" t="s">
        <v>103</v>
      </c>
      <c r="I65" s="87">
        <v>200000</v>
      </c>
      <c r="J65" s="196"/>
      <c r="K65" s="197"/>
      <c r="L65" s="198"/>
    </row>
    <row r="66" ht="31.5" spans="1:12">
      <c r="A66" s="88" t="s">
        <v>21</v>
      </c>
      <c r="B66" s="89" t="s">
        <v>104</v>
      </c>
      <c r="C66" s="89"/>
      <c r="D66" s="89"/>
      <c r="E66" s="90" t="s">
        <v>105</v>
      </c>
      <c r="F66" s="91" t="s">
        <v>106</v>
      </c>
      <c r="G66" s="92"/>
      <c r="H66" s="90" t="s">
        <v>107</v>
      </c>
      <c r="I66" s="90" t="s">
        <v>24</v>
      </c>
      <c r="J66" s="199" t="s">
        <v>108</v>
      </c>
      <c r="K66" s="199" t="s">
        <v>109</v>
      </c>
      <c r="L66" s="92" t="s">
        <v>27</v>
      </c>
    </row>
    <row r="67" spans="1:12">
      <c r="A67" s="93">
        <v>1</v>
      </c>
      <c r="B67" s="94" t="s">
        <v>110</v>
      </c>
      <c r="C67" s="95"/>
      <c r="D67" s="96"/>
      <c r="E67" s="7" t="s">
        <v>111</v>
      </c>
      <c r="F67" s="97" t="s">
        <v>43</v>
      </c>
      <c r="G67" s="98"/>
      <c r="H67" s="10" t="s">
        <v>30</v>
      </c>
      <c r="I67" s="10">
        <v>5</v>
      </c>
      <c r="J67" s="200">
        <v>55000</v>
      </c>
      <c r="K67" s="201">
        <f t="shared" ref="K67:K69" si="2">J67*I67</f>
        <v>275000</v>
      </c>
      <c r="L67" s="202"/>
    </row>
    <row r="68" spans="1:12">
      <c r="A68" s="99"/>
      <c r="B68" s="100"/>
      <c r="C68" s="101"/>
      <c r="D68" s="102"/>
      <c r="E68" s="7" t="s">
        <v>112</v>
      </c>
      <c r="F68" s="97" t="s">
        <v>113</v>
      </c>
      <c r="G68" s="98"/>
      <c r="H68" s="10" t="s">
        <v>30</v>
      </c>
      <c r="I68" s="10">
        <v>5</v>
      </c>
      <c r="J68" s="200">
        <v>1500</v>
      </c>
      <c r="K68" s="201">
        <f t="shared" si="2"/>
        <v>7500</v>
      </c>
      <c r="L68" s="202"/>
    </row>
    <row r="69" ht="26" customHeight="1" spans="1:12">
      <c r="A69" s="99"/>
      <c r="B69" s="100"/>
      <c r="C69" s="101"/>
      <c r="D69" s="102"/>
      <c r="E69" s="13" t="s">
        <v>114</v>
      </c>
      <c r="F69" s="103" t="s">
        <v>188</v>
      </c>
      <c r="G69" s="104"/>
      <c r="H69" s="10" t="s">
        <v>30</v>
      </c>
      <c r="I69" s="19">
        <v>2</v>
      </c>
      <c r="J69" s="200">
        <v>3500</v>
      </c>
      <c r="K69" s="201">
        <f t="shared" si="2"/>
        <v>7000</v>
      </c>
      <c r="L69" s="202"/>
    </row>
    <row r="70" spans="1:12">
      <c r="A70" s="105"/>
      <c r="B70" s="106" t="s">
        <v>116</v>
      </c>
      <c r="C70" s="106"/>
      <c r="D70" s="106"/>
      <c r="E70" s="107"/>
      <c r="F70" s="108"/>
      <c r="G70" s="108"/>
      <c r="H70" s="109"/>
      <c r="I70" s="106"/>
      <c r="J70" s="203"/>
      <c r="K70" s="204">
        <f>SUM(K67:K69)</f>
        <v>289500</v>
      </c>
      <c r="L70" s="205"/>
    </row>
    <row r="71" spans="1:12">
      <c r="A71" s="93">
        <v>2</v>
      </c>
      <c r="B71" s="100" t="s">
        <v>117</v>
      </c>
      <c r="C71" s="101"/>
      <c r="D71" s="102"/>
      <c r="E71" s="16" t="s">
        <v>189</v>
      </c>
      <c r="F71" s="110" t="s">
        <v>190</v>
      </c>
      <c r="G71" s="111"/>
      <c r="H71" s="18" t="s">
        <v>119</v>
      </c>
      <c r="I71" s="18">
        <v>50</v>
      </c>
      <c r="J71" s="206">
        <v>298</v>
      </c>
      <c r="K71" s="201">
        <f t="shared" ref="K71:K80" si="3">J71*I71</f>
        <v>14900</v>
      </c>
      <c r="L71" s="202"/>
    </row>
    <row r="72" spans="1:12">
      <c r="A72" s="99"/>
      <c r="B72" s="100"/>
      <c r="C72" s="101"/>
      <c r="D72" s="102"/>
      <c r="E72" s="16" t="s">
        <v>189</v>
      </c>
      <c r="F72" s="110" t="s">
        <v>191</v>
      </c>
      <c r="G72" s="111"/>
      <c r="H72" s="18" t="s">
        <v>119</v>
      </c>
      <c r="I72" s="18">
        <v>10</v>
      </c>
      <c r="J72" s="206">
        <v>234</v>
      </c>
      <c r="K72" s="201">
        <f t="shared" si="3"/>
        <v>2340</v>
      </c>
      <c r="L72" s="202"/>
    </row>
    <row r="73" spans="1:12">
      <c r="A73" s="99"/>
      <c r="B73" s="100"/>
      <c r="C73" s="101"/>
      <c r="D73" s="102"/>
      <c r="E73" s="16" t="s">
        <v>189</v>
      </c>
      <c r="F73" s="110" t="s">
        <v>192</v>
      </c>
      <c r="G73" s="111"/>
      <c r="H73" s="18" t="s">
        <v>119</v>
      </c>
      <c r="I73" s="18">
        <v>15</v>
      </c>
      <c r="J73" s="206">
        <v>158</v>
      </c>
      <c r="K73" s="201">
        <f t="shared" si="3"/>
        <v>2370</v>
      </c>
      <c r="L73" s="202"/>
    </row>
    <row r="74" spans="1:12">
      <c r="A74" s="99"/>
      <c r="B74" s="100"/>
      <c r="C74" s="101"/>
      <c r="D74" s="102"/>
      <c r="E74" s="16" t="s">
        <v>118</v>
      </c>
      <c r="F74" s="110" t="s">
        <v>79</v>
      </c>
      <c r="G74" s="111"/>
      <c r="H74" s="10" t="s">
        <v>119</v>
      </c>
      <c r="I74" s="10">
        <v>12</v>
      </c>
      <c r="J74" s="206">
        <v>45</v>
      </c>
      <c r="K74" s="201">
        <f t="shared" si="3"/>
        <v>540</v>
      </c>
      <c r="L74" s="202"/>
    </row>
    <row r="75" spans="1:12">
      <c r="A75" s="99"/>
      <c r="B75" s="100"/>
      <c r="C75" s="101"/>
      <c r="D75" s="102"/>
      <c r="E75" s="16" t="s">
        <v>118</v>
      </c>
      <c r="F75" s="110" t="s">
        <v>120</v>
      </c>
      <c r="G75" s="111"/>
      <c r="H75" s="10" t="s">
        <v>119</v>
      </c>
      <c r="I75" s="10">
        <v>12</v>
      </c>
      <c r="J75" s="206">
        <v>38</v>
      </c>
      <c r="K75" s="201">
        <f t="shared" si="3"/>
        <v>456</v>
      </c>
      <c r="L75" s="202"/>
    </row>
    <row r="76" spans="1:12">
      <c r="A76" s="99"/>
      <c r="B76" s="100"/>
      <c r="C76" s="101"/>
      <c r="D76" s="102"/>
      <c r="E76" s="16" t="s">
        <v>118</v>
      </c>
      <c r="F76" s="110" t="s">
        <v>121</v>
      </c>
      <c r="G76" s="111"/>
      <c r="H76" s="10" t="s">
        <v>119</v>
      </c>
      <c r="I76" s="10">
        <v>12</v>
      </c>
      <c r="J76" s="206">
        <v>35</v>
      </c>
      <c r="K76" s="201">
        <f t="shared" si="3"/>
        <v>420</v>
      </c>
      <c r="L76" s="202"/>
    </row>
    <row r="77" spans="1:12">
      <c r="A77" s="99"/>
      <c r="B77" s="100"/>
      <c r="C77" s="101"/>
      <c r="D77" s="102"/>
      <c r="E77" s="16" t="s">
        <v>118</v>
      </c>
      <c r="F77" s="110" t="s">
        <v>122</v>
      </c>
      <c r="G77" s="111"/>
      <c r="H77" s="10" t="s">
        <v>119</v>
      </c>
      <c r="I77" s="10">
        <v>12</v>
      </c>
      <c r="J77" s="206">
        <v>29</v>
      </c>
      <c r="K77" s="201">
        <f t="shared" si="3"/>
        <v>348</v>
      </c>
      <c r="L77" s="202"/>
    </row>
    <row r="78" spans="1:12">
      <c r="A78" s="99"/>
      <c r="B78" s="100"/>
      <c r="C78" s="101"/>
      <c r="D78" s="102"/>
      <c r="E78" s="16" t="s">
        <v>118</v>
      </c>
      <c r="F78" s="110" t="s">
        <v>123</v>
      </c>
      <c r="G78" s="111"/>
      <c r="H78" s="10" t="s">
        <v>119</v>
      </c>
      <c r="I78" s="10">
        <v>30</v>
      </c>
      <c r="J78" s="206">
        <v>26</v>
      </c>
      <c r="K78" s="201">
        <f t="shared" si="3"/>
        <v>780</v>
      </c>
      <c r="L78" s="202"/>
    </row>
    <row r="79" spans="1:12">
      <c r="A79" s="99"/>
      <c r="B79" s="100"/>
      <c r="C79" s="101"/>
      <c r="D79" s="102"/>
      <c r="E79" s="16" t="s">
        <v>118</v>
      </c>
      <c r="F79" s="110" t="s">
        <v>124</v>
      </c>
      <c r="G79" s="111"/>
      <c r="H79" s="10" t="s">
        <v>119</v>
      </c>
      <c r="I79" s="10">
        <v>100</v>
      </c>
      <c r="J79" s="206">
        <v>20</v>
      </c>
      <c r="K79" s="201">
        <f t="shared" si="3"/>
        <v>2000</v>
      </c>
      <c r="L79" s="202"/>
    </row>
    <row r="80" spans="1:12">
      <c r="A80" s="99"/>
      <c r="B80" s="100"/>
      <c r="C80" s="101"/>
      <c r="D80" s="102"/>
      <c r="E80" s="20" t="s">
        <v>128</v>
      </c>
      <c r="F80" s="112" t="s">
        <v>190</v>
      </c>
      <c r="G80" s="113"/>
      <c r="H80" s="19" t="s">
        <v>126</v>
      </c>
      <c r="I80" s="22">
        <v>4</v>
      </c>
      <c r="J80" s="201">
        <v>355</v>
      </c>
      <c r="K80" s="201">
        <f t="shared" si="3"/>
        <v>1420</v>
      </c>
      <c r="L80" s="202"/>
    </row>
    <row r="81" spans="1:12">
      <c r="A81" s="99"/>
      <c r="B81" s="100"/>
      <c r="C81" s="101"/>
      <c r="D81" s="102"/>
      <c r="E81" s="20" t="s">
        <v>128</v>
      </c>
      <c r="F81" s="112" t="s">
        <v>79</v>
      </c>
      <c r="G81" s="113"/>
      <c r="H81" s="19" t="s">
        <v>126</v>
      </c>
      <c r="I81" s="22">
        <v>10</v>
      </c>
      <c r="J81" s="201">
        <v>125</v>
      </c>
      <c r="K81" s="201">
        <f t="shared" ref="K81:K96" si="4">J81*I81</f>
        <v>1250</v>
      </c>
      <c r="L81" s="202"/>
    </row>
    <row r="82" spans="1:12">
      <c r="A82" s="99"/>
      <c r="B82" s="100"/>
      <c r="C82" s="101"/>
      <c r="D82" s="102"/>
      <c r="E82" s="20" t="s">
        <v>129</v>
      </c>
      <c r="F82" s="112" t="s">
        <v>124</v>
      </c>
      <c r="G82" s="113"/>
      <c r="H82" s="19" t="s">
        <v>126</v>
      </c>
      <c r="I82" s="22">
        <v>32</v>
      </c>
      <c r="J82" s="201">
        <v>35</v>
      </c>
      <c r="K82" s="201">
        <f t="shared" si="4"/>
        <v>1120</v>
      </c>
      <c r="L82" s="202"/>
    </row>
    <row r="83" spans="1:12">
      <c r="A83" s="99"/>
      <c r="B83" s="100"/>
      <c r="C83" s="101"/>
      <c r="D83" s="102"/>
      <c r="E83" s="20" t="s">
        <v>130</v>
      </c>
      <c r="F83" s="112" t="s">
        <v>190</v>
      </c>
      <c r="G83" s="113"/>
      <c r="H83" s="19" t="s">
        <v>126</v>
      </c>
      <c r="I83" s="22">
        <v>2</v>
      </c>
      <c r="J83" s="201">
        <v>654</v>
      </c>
      <c r="K83" s="201">
        <f t="shared" si="4"/>
        <v>1308</v>
      </c>
      <c r="L83" s="202"/>
    </row>
    <row r="84" spans="1:12">
      <c r="A84" s="99"/>
      <c r="B84" s="100"/>
      <c r="C84" s="101"/>
      <c r="D84" s="102"/>
      <c r="E84" s="20" t="s">
        <v>131</v>
      </c>
      <c r="F84" s="112" t="s">
        <v>190</v>
      </c>
      <c r="G84" s="113"/>
      <c r="H84" s="19" t="s">
        <v>126</v>
      </c>
      <c r="I84" s="22">
        <v>2</v>
      </c>
      <c r="J84" s="201">
        <v>725</v>
      </c>
      <c r="K84" s="201">
        <f t="shared" si="4"/>
        <v>1450</v>
      </c>
      <c r="L84" s="202"/>
    </row>
    <row r="85" spans="1:12">
      <c r="A85" s="99"/>
      <c r="B85" s="100"/>
      <c r="C85" s="101"/>
      <c r="D85" s="102"/>
      <c r="E85" s="20" t="s">
        <v>132</v>
      </c>
      <c r="F85" s="112" t="s">
        <v>79</v>
      </c>
      <c r="G85" s="113"/>
      <c r="H85" s="19" t="s">
        <v>126</v>
      </c>
      <c r="I85" s="22">
        <v>10</v>
      </c>
      <c r="J85" s="201">
        <v>75</v>
      </c>
      <c r="K85" s="201">
        <f t="shared" si="4"/>
        <v>750</v>
      </c>
      <c r="L85" s="202"/>
    </row>
    <row r="86" spans="1:12">
      <c r="A86" s="99"/>
      <c r="B86" s="100"/>
      <c r="C86" s="101"/>
      <c r="D86" s="102"/>
      <c r="E86" s="20" t="s">
        <v>132</v>
      </c>
      <c r="F86" s="112" t="s">
        <v>190</v>
      </c>
      <c r="G86" s="113"/>
      <c r="H86" s="19" t="s">
        <v>126</v>
      </c>
      <c r="I86" s="22">
        <v>4</v>
      </c>
      <c r="J86" s="201">
        <v>215</v>
      </c>
      <c r="K86" s="201">
        <f t="shared" si="4"/>
        <v>860</v>
      </c>
      <c r="L86" s="202"/>
    </row>
    <row r="87" spans="1:12">
      <c r="A87" s="99"/>
      <c r="B87" s="100"/>
      <c r="C87" s="101"/>
      <c r="D87" s="102"/>
      <c r="E87" s="20" t="s">
        <v>133</v>
      </c>
      <c r="F87" s="112" t="s">
        <v>134</v>
      </c>
      <c r="G87" s="113"/>
      <c r="H87" s="23" t="s">
        <v>135</v>
      </c>
      <c r="I87" s="22">
        <v>14</v>
      </c>
      <c r="J87" s="201">
        <v>68</v>
      </c>
      <c r="K87" s="201">
        <f t="shared" si="4"/>
        <v>952</v>
      </c>
      <c r="L87" s="202"/>
    </row>
    <row r="88" spans="1:12">
      <c r="A88" s="99"/>
      <c r="B88" s="100"/>
      <c r="C88" s="101"/>
      <c r="D88" s="102"/>
      <c r="E88" s="20" t="s">
        <v>136</v>
      </c>
      <c r="F88" s="112" t="s">
        <v>137</v>
      </c>
      <c r="G88" s="113"/>
      <c r="H88" s="23" t="s">
        <v>135</v>
      </c>
      <c r="I88" s="22">
        <v>10</v>
      </c>
      <c r="J88" s="201">
        <v>45</v>
      </c>
      <c r="K88" s="201">
        <f t="shared" si="4"/>
        <v>450</v>
      </c>
      <c r="L88" s="202"/>
    </row>
    <row r="89" spans="1:12">
      <c r="A89" s="99"/>
      <c r="B89" s="100"/>
      <c r="C89" s="101"/>
      <c r="D89" s="102"/>
      <c r="E89" s="20" t="s">
        <v>138</v>
      </c>
      <c r="F89" s="112" t="s">
        <v>113</v>
      </c>
      <c r="G89" s="113"/>
      <c r="H89" s="23" t="s">
        <v>119</v>
      </c>
      <c r="I89" s="22">
        <v>80</v>
      </c>
      <c r="J89" s="201">
        <v>25</v>
      </c>
      <c r="K89" s="201">
        <f t="shared" si="4"/>
        <v>2000</v>
      </c>
      <c r="L89" s="202"/>
    </row>
    <row r="90" spans="1:12">
      <c r="A90" s="99"/>
      <c r="B90" s="100"/>
      <c r="C90" s="101"/>
      <c r="D90" s="102"/>
      <c r="E90" s="20" t="s">
        <v>139</v>
      </c>
      <c r="F90" s="114" t="s">
        <v>113</v>
      </c>
      <c r="G90" s="115"/>
      <c r="H90" s="23" t="s">
        <v>126</v>
      </c>
      <c r="I90" s="22">
        <v>1</v>
      </c>
      <c r="J90" s="201">
        <v>1000</v>
      </c>
      <c r="K90" s="201">
        <f t="shared" si="4"/>
        <v>1000</v>
      </c>
      <c r="L90" s="202"/>
    </row>
    <row r="91" spans="1:12">
      <c r="A91" s="99"/>
      <c r="B91" s="100"/>
      <c r="C91" s="101"/>
      <c r="D91" s="102"/>
      <c r="E91" s="20" t="s">
        <v>140</v>
      </c>
      <c r="F91" s="112" t="s">
        <v>141</v>
      </c>
      <c r="G91" s="113"/>
      <c r="H91" s="23" t="s">
        <v>142</v>
      </c>
      <c r="I91" s="22">
        <v>5</v>
      </c>
      <c r="J91" s="201">
        <v>1560</v>
      </c>
      <c r="K91" s="201">
        <f t="shared" si="4"/>
        <v>7800</v>
      </c>
      <c r="L91" s="202"/>
    </row>
    <row r="92" spans="1:12">
      <c r="A92" s="99"/>
      <c r="B92" s="100"/>
      <c r="C92" s="101"/>
      <c r="D92" s="102"/>
      <c r="E92" s="20" t="s">
        <v>143</v>
      </c>
      <c r="F92" s="112"/>
      <c r="G92" s="113"/>
      <c r="H92" s="23" t="s">
        <v>144</v>
      </c>
      <c r="I92" s="22">
        <v>150</v>
      </c>
      <c r="J92" s="201">
        <v>85</v>
      </c>
      <c r="K92" s="201">
        <f t="shared" si="4"/>
        <v>12750</v>
      </c>
      <c r="L92" s="202"/>
    </row>
    <row r="93" spans="1:12">
      <c r="A93" s="99"/>
      <c r="B93" s="100"/>
      <c r="C93" s="101"/>
      <c r="D93" s="102"/>
      <c r="E93" s="20" t="s">
        <v>145</v>
      </c>
      <c r="F93" s="7" t="s">
        <v>113</v>
      </c>
      <c r="G93" s="7"/>
      <c r="H93" s="25" t="s">
        <v>94</v>
      </c>
      <c r="I93" s="10">
        <v>150</v>
      </c>
      <c r="J93" s="201">
        <v>10</v>
      </c>
      <c r="K93" s="201">
        <f t="shared" si="4"/>
        <v>1500</v>
      </c>
      <c r="L93" s="202"/>
    </row>
    <row r="94" spans="1:12">
      <c r="A94" s="99"/>
      <c r="B94" s="100"/>
      <c r="C94" s="101"/>
      <c r="D94" s="102"/>
      <c r="E94" s="26" t="s">
        <v>146</v>
      </c>
      <c r="F94" s="7" t="s">
        <v>147</v>
      </c>
      <c r="G94" s="7"/>
      <c r="H94" s="25" t="s">
        <v>119</v>
      </c>
      <c r="I94" s="10">
        <v>48</v>
      </c>
      <c r="J94" s="201">
        <v>38</v>
      </c>
      <c r="K94" s="201">
        <f t="shared" si="4"/>
        <v>1824</v>
      </c>
      <c r="L94" s="202"/>
    </row>
    <row r="95" spans="1:12">
      <c r="A95" s="99"/>
      <c r="B95" s="100"/>
      <c r="C95" s="101"/>
      <c r="D95" s="102"/>
      <c r="E95" s="26" t="s">
        <v>148</v>
      </c>
      <c r="F95" s="7" t="s">
        <v>149</v>
      </c>
      <c r="G95" s="7"/>
      <c r="H95" s="23" t="s">
        <v>119</v>
      </c>
      <c r="I95" s="22">
        <v>70</v>
      </c>
      <c r="J95" s="201">
        <v>78</v>
      </c>
      <c r="K95" s="201">
        <f t="shared" si="4"/>
        <v>5460</v>
      </c>
      <c r="L95" s="202"/>
    </row>
    <row r="96" ht="36" customHeight="1" spans="1:12">
      <c r="A96" s="99"/>
      <c r="B96" s="100"/>
      <c r="C96" s="101"/>
      <c r="D96" s="102"/>
      <c r="E96" s="20" t="s">
        <v>150</v>
      </c>
      <c r="F96" s="116" t="s">
        <v>151</v>
      </c>
      <c r="G96" s="117"/>
      <c r="H96" s="23" t="s">
        <v>107</v>
      </c>
      <c r="I96" s="28">
        <v>1</v>
      </c>
      <c r="J96" s="201">
        <v>5000</v>
      </c>
      <c r="K96" s="201">
        <f t="shared" si="4"/>
        <v>5000</v>
      </c>
      <c r="L96" s="202"/>
    </row>
    <row r="97" spans="1:12">
      <c r="A97" s="105"/>
      <c r="B97" s="118" t="s">
        <v>116</v>
      </c>
      <c r="C97" s="118"/>
      <c r="D97" s="118"/>
      <c r="E97" s="119"/>
      <c r="F97" s="120"/>
      <c r="G97" s="121"/>
      <c r="H97" s="122"/>
      <c r="I97" s="122"/>
      <c r="J97" s="207"/>
      <c r="K97" s="208">
        <f>SUM(K71:K96)</f>
        <v>71048</v>
      </c>
      <c r="L97" s="209"/>
    </row>
    <row r="98" spans="1:12">
      <c r="A98" s="123">
        <v>3</v>
      </c>
      <c r="B98" s="94" t="s">
        <v>152</v>
      </c>
      <c r="C98" s="95"/>
      <c r="D98" s="96"/>
      <c r="E98" s="44" t="s">
        <v>153</v>
      </c>
      <c r="F98" s="124" t="s">
        <v>113</v>
      </c>
      <c r="G98" s="125"/>
      <c r="H98" s="126" t="s">
        <v>107</v>
      </c>
      <c r="I98" s="126">
        <v>1</v>
      </c>
      <c r="J98" s="201">
        <v>2000</v>
      </c>
      <c r="K98" s="201">
        <f t="shared" ref="K98:K102" si="5">J98*I98</f>
        <v>2000</v>
      </c>
      <c r="L98" s="210"/>
    </row>
    <row r="99" ht="38.25" spans="1:12">
      <c r="A99" s="123"/>
      <c r="B99" s="100"/>
      <c r="C99" s="101"/>
      <c r="D99" s="102"/>
      <c r="E99" s="46" t="s">
        <v>154</v>
      </c>
      <c r="F99" s="124" t="s">
        <v>113</v>
      </c>
      <c r="G99" s="125"/>
      <c r="H99" s="126" t="s">
        <v>107</v>
      </c>
      <c r="I99" s="126">
        <v>1</v>
      </c>
      <c r="J99" s="201">
        <v>5000</v>
      </c>
      <c r="K99" s="201">
        <f t="shared" si="5"/>
        <v>5000</v>
      </c>
      <c r="L99" s="210" t="s">
        <v>155</v>
      </c>
    </row>
    <row r="100" spans="1:12">
      <c r="A100" s="123"/>
      <c r="B100" s="100"/>
      <c r="C100" s="101"/>
      <c r="D100" s="102"/>
      <c r="E100" s="44" t="s">
        <v>156</v>
      </c>
      <c r="F100" s="124" t="s">
        <v>113</v>
      </c>
      <c r="G100" s="125"/>
      <c r="H100" s="126" t="s">
        <v>107</v>
      </c>
      <c r="I100" s="126">
        <v>1</v>
      </c>
      <c r="J100" s="201">
        <v>60000</v>
      </c>
      <c r="K100" s="201">
        <f t="shared" si="5"/>
        <v>60000</v>
      </c>
      <c r="L100" s="210"/>
    </row>
    <row r="101" spans="1:12">
      <c r="A101" s="123"/>
      <c r="B101" s="100"/>
      <c r="C101" s="101"/>
      <c r="D101" s="102"/>
      <c r="E101" s="44" t="s">
        <v>157</v>
      </c>
      <c r="F101" s="124" t="s">
        <v>113</v>
      </c>
      <c r="G101" s="125"/>
      <c r="H101" s="126" t="s">
        <v>107</v>
      </c>
      <c r="I101" s="126">
        <v>1</v>
      </c>
      <c r="J101" s="201">
        <v>5000</v>
      </c>
      <c r="K101" s="201">
        <f t="shared" si="5"/>
        <v>5000</v>
      </c>
      <c r="L101" s="210"/>
    </row>
    <row r="102" spans="1:12">
      <c r="A102" s="123"/>
      <c r="B102" s="100"/>
      <c r="C102" s="101"/>
      <c r="D102" s="102"/>
      <c r="E102" s="44" t="s">
        <v>158</v>
      </c>
      <c r="F102" s="124" t="s">
        <v>113</v>
      </c>
      <c r="G102" s="125"/>
      <c r="H102" s="126" t="s">
        <v>107</v>
      </c>
      <c r="I102" s="126">
        <v>1</v>
      </c>
      <c r="J102" s="201">
        <v>5000</v>
      </c>
      <c r="K102" s="201">
        <f t="shared" si="5"/>
        <v>5000</v>
      </c>
      <c r="L102" s="210"/>
    </row>
    <row r="103" spans="1:12">
      <c r="A103" s="123"/>
      <c r="B103" s="118" t="s">
        <v>116</v>
      </c>
      <c r="C103" s="118"/>
      <c r="D103" s="118"/>
      <c r="E103" s="109"/>
      <c r="F103" s="127"/>
      <c r="G103" s="128"/>
      <c r="H103" s="109"/>
      <c r="I103" s="109"/>
      <c r="J103" s="211"/>
      <c r="K103" s="212">
        <f>SUM(K98:K102)</f>
        <v>77000</v>
      </c>
      <c r="L103" s="213"/>
    </row>
    <row r="104" spans="1:12">
      <c r="A104" s="123">
        <v>4</v>
      </c>
      <c r="B104" s="129" t="s">
        <v>159</v>
      </c>
      <c r="C104" s="129"/>
      <c r="D104" s="129"/>
      <c r="E104" s="130" t="s">
        <v>160</v>
      </c>
      <c r="F104" s="124" t="s">
        <v>161</v>
      </c>
      <c r="G104" s="125"/>
      <c r="H104" s="126" t="s">
        <v>162</v>
      </c>
      <c r="I104" s="126">
        <v>1</v>
      </c>
      <c r="J104" s="214">
        <v>2000</v>
      </c>
      <c r="K104" s="215">
        <f t="shared" ref="K104:K108" si="6">J104*I104</f>
        <v>2000</v>
      </c>
      <c r="L104" s="216"/>
    </row>
    <row r="105" spans="1:12">
      <c r="A105" s="123"/>
      <c r="B105" s="129"/>
      <c r="C105" s="129"/>
      <c r="D105" s="129"/>
      <c r="E105" s="130" t="s">
        <v>163</v>
      </c>
      <c r="F105" s="124" t="s">
        <v>113</v>
      </c>
      <c r="G105" s="125"/>
      <c r="H105" s="126" t="s">
        <v>162</v>
      </c>
      <c r="I105" s="126">
        <v>20</v>
      </c>
      <c r="J105" s="214">
        <v>100</v>
      </c>
      <c r="K105" s="215">
        <f t="shared" si="6"/>
        <v>2000</v>
      </c>
      <c r="L105" s="216"/>
    </row>
    <row r="106" spans="1:12">
      <c r="A106" s="123"/>
      <c r="B106" s="118" t="s">
        <v>116</v>
      </c>
      <c r="C106" s="118"/>
      <c r="D106" s="118"/>
      <c r="E106" s="131"/>
      <c r="F106" s="127"/>
      <c r="G106" s="128"/>
      <c r="H106" s="109"/>
      <c r="I106" s="109"/>
      <c r="J106" s="211"/>
      <c r="K106" s="212">
        <f>SUM(K104:K105)</f>
        <v>4000</v>
      </c>
      <c r="L106" s="213"/>
    </row>
    <row r="107" spans="1:12">
      <c r="A107" s="93">
        <v>5</v>
      </c>
      <c r="B107" s="94" t="s">
        <v>164</v>
      </c>
      <c r="C107" s="95"/>
      <c r="D107" s="96"/>
      <c r="E107" s="20" t="s">
        <v>165</v>
      </c>
      <c r="F107" s="132" t="s">
        <v>113</v>
      </c>
      <c r="G107" s="23"/>
      <c r="H107" s="28" t="s">
        <v>107</v>
      </c>
      <c r="I107" s="28">
        <v>1</v>
      </c>
      <c r="J107" s="214">
        <v>3000</v>
      </c>
      <c r="K107" s="215">
        <f t="shared" si="6"/>
        <v>3000</v>
      </c>
      <c r="L107" s="217"/>
    </row>
    <row r="108" spans="1:12">
      <c r="A108" s="99"/>
      <c r="B108" s="100"/>
      <c r="C108" s="101"/>
      <c r="D108" s="102"/>
      <c r="E108" s="130" t="s">
        <v>166</v>
      </c>
      <c r="F108" s="124" t="s">
        <v>113</v>
      </c>
      <c r="G108" s="125"/>
      <c r="H108" s="126" t="s">
        <v>107</v>
      </c>
      <c r="I108" s="126">
        <v>1</v>
      </c>
      <c r="J108" s="214">
        <v>2000</v>
      </c>
      <c r="K108" s="215">
        <f t="shared" si="6"/>
        <v>2000</v>
      </c>
      <c r="L108" s="218"/>
    </row>
    <row r="109" spans="1:12">
      <c r="A109" s="105"/>
      <c r="B109" s="118" t="s">
        <v>116</v>
      </c>
      <c r="C109" s="118"/>
      <c r="D109" s="118"/>
      <c r="E109" s="109"/>
      <c r="F109" s="133"/>
      <c r="G109" s="134"/>
      <c r="H109" s="109"/>
      <c r="I109" s="109"/>
      <c r="J109" s="211"/>
      <c r="K109" s="212">
        <f>SUM(K107:K108)</f>
        <v>5000</v>
      </c>
      <c r="L109" s="213"/>
    </row>
    <row r="110" ht="38.25" spans="1:12">
      <c r="A110" s="123">
        <v>6</v>
      </c>
      <c r="B110" s="135" t="s">
        <v>167</v>
      </c>
      <c r="C110" s="135"/>
      <c r="D110" s="136">
        <v>0.015</v>
      </c>
      <c r="E110" s="137"/>
      <c r="F110" s="138"/>
      <c r="G110" s="139"/>
      <c r="H110" s="137"/>
      <c r="I110" s="137"/>
      <c r="J110" s="219"/>
      <c r="K110" s="220">
        <f>F64*D110</f>
        <v>10425</v>
      </c>
      <c r="L110" s="137" t="s">
        <v>168</v>
      </c>
    </row>
    <row r="111" spans="1:12">
      <c r="A111" s="123"/>
      <c r="B111" s="140" t="s">
        <v>116</v>
      </c>
      <c r="C111" s="140"/>
      <c r="D111" s="141"/>
      <c r="E111" s="142"/>
      <c r="F111" s="143"/>
      <c r="G111" s="144"/>
      <c r="H111" s="142"/>
      <c r="I111" s="142"/>
      <c r="J111" s="221"/>
      <c r="K111" s="222">
        <f>SUM(K110:K110)</f>
        <v>10425</v>
      </c>
      <c r="L111" s="223"/>
    </row>
    <row r="112" ht="25.5" spans="1:12">
      <c r="A112" s="123">
        <v>7</v>
      </c>
      <c r="B112" s="145" t="s">
        <v>169</v>
      </c>
      <c r="C112" s="146" t="s">
        <v>170</v>
      </c>
      <c r="D112" s="147">
        <v>0.13</v>
      </c>
      <c r="E112" s="137"/>
      <c r="F112" s="138"/>
      <c r="G112" s="139"/>
      <c r="H112" s="137"/>
      <c r="I112" s="137"/>
      <c r="J112" s="219"/>
      <c r="K112" s="220">
        <f>(G65-K70-K97)*D112</f>
        <v>17478.76</v>
      </c>
      <c r="L112" s="151" t="s">
        <v>171</v>
      </c>
    </row>
    <row r="113" spans="1:12">
      <c r="A113" s="123"/>
      <c r="B113" s="148"/>
      <c r="C113" s="149"/>
      <c r="D113" s="147">
        <v>0.09</v>
      </c>
      <c r="E113" s="137"/>
      <c r="F113" s="138"/>
      <c r="G113" s="139"/>
      <c r="H113" s="137"/>
      <c r="I113" s="137"/>
      <c r="J113" s="219"/>
      <c r="K113" s="220">
        <f>I65*(D113-3%)</f>
        <v>12000</v>
      </c>
      <c r="L113" s="151" t="s">
        <v>172</v>
      </c>
    </row>
    <row r="114" spans="1:12">
      <c r="A114" s="123"/>
      <c r="B114" s="148"/>
      <c r="C114" s="149"/>
      <c r="D114" s="147">
        <v>0.06</v>
      </c>
      <c r="E114" s="137"/>
      <c r="F114" s="138"/>
      <c r="G114" s="139"/>
      <c r="H114" s="137"/>
      <c r="I114" s="137"/>
      <c r="J114" s="219"/>
      <c r="K114" s="219"/>
      <c r="L114" s="151" t="s">
        <v>173</v>
      </c>
    </row>
    <row r="115" spans="1:12">
      <c r="A115" s="123"/>
      <c r="B115" s="148"/>
      <c r="C115" s="150"/>
      <c r="D115" s="147">
        <v>0.03</v>
      </c>
      <c r="E115" s="137"/>
      <c r="F115" s="138"/>
      <c r="G115" s="139"/>
      <c r="H115" s="137"/>
      <c r="I115" s="137"/>
      <c r="J115" s="219"/>
      <c r="K115" s="219"/>
      <c r="L115" s="151" t="s">
        <v>174</v>
      </c>
    </row>
    <row r="116" ht="38.25" spans="1:12">
      <c r="A116" s="123"/>
      <c r="B116" s="148"/>
      <c r="C116" s="151" t="s">
        <v>175</v>
      </c>
      <c r="D116" s="147">
        <v>0.05</v>
      </c>
      <c r="E116" s="137"/>
      <c r="F116" s="138"/>
      <c r="G116" s="139"/>
      <c r="H116" s="137"/>
      <c r="I116" s="137"/>
      <c r="J116" s="219"/>
      <c r="K116" s="219">
        <f>F64*0.3*D116</f>
        <v>10425</v>
      </c>
      <c r="L116" s="151" t="s">
        <v>176</v>
      </c>
    </row>
    <row r="117" spans="1:12">
      <c r="A117" s="123"/>
      <c r="B117" s="152" t="s">
        <v>116</v>
      </c>
      <c r="C117" s="152"/>
      <c r="D117" s="144"/>
      <c r="E117" s="142"/>
      <c r="F117" s="143"/>
      <c r="G117" s="144"/>
      <c r="H117" s="142"/>
      <c r="I117" s="142"/>
      <c r="J117" s="221"/>
      <c r="K117" s="222">
        <f>SUM(K112:K116)</f>
        <v>39903.76</v>
      </c>
      <c r="L117" s="224">
        <f>K117/F64</f>
        <v>0.0574154820143885</v>
      </c>
    </row>
    <row r="118" spans="1:12">
      <c r="A118" s="153">
        <v>8</v>
      </c>
      <c r="B118" s="154" t="s">
        <v>177</v>
      </c>
      <c r="C118" s="155" t="s">
        <v>178</v>
      </c>
      <c r="D118" s="156"/>
      <c r="E118" s="157">
        <v>0.01</v>
      </c>
      <c r="F118" s="158"/>
      <c r="G118" s="159"/>
      <c r="H118" s="28"/>
      <c r="I118" s="28"/>
      <c r="J118" s="201"/>
      <c r="K118" s="201">
        <v>0</v>
      </c>
      <c r="L118" s="225"/>
    </row>
    <row r="119" spans="1:12">
      <c r="A119" s="160"/>
      <c r="B119" s="154"/>
      <c r="C119" s="161" t="s">
        <v>179</v>
      </c>
      <c r="D119" s="161"/>
      <c r="E119" s="157">
        <v>0.015</v>
      </c>
      <c r="F119" s="158"/>
      <c r="G119" s="159"/>
      <c r="H119" s="28"/>
      <c r="I119" s="28"/>
      <c r="J119" s="201"/>
      <c r="K119" s="201">
        <v>0</v>
      </c>
      <c r="L119" s="225"/>
    </row>
    <row r="120" ht="25.5" spans="1:12">
      <c r="A120" s="160"/>
      <c r="B120" s="154"/>
      <c r="C120" s="129" t="s">
        <v>175</v>
      </c>
      <c r="D120" s="129"/>
      <c r="E120" s="157">
        <v>0.0025</v>
      </c>
      <c r="F120" s="158"/>
      <c r="G120" s="159"/>
      <c r="H120" s="28"/>
      <c r="I120" s="28"/>
      <c r="J120" s="201"/>
      <c r="K120" s="201">
        <f>F64*E120</f>
        <v>1737.5</v>
      </c>
      <c r="L120" s="225" t="s">
        <v>180</v>
      </c>
    </row>
    <row r="121" spans="1:12">
      <c r="A121" s="160"/>
      <c r="B121" s="162" t="s">
        <v>116</v>
      </c>
      <c r="C121" s="162"/>
      <c r="D121" s="162"/>
      <c r="E121" s="163"/>
      <c r="F121" s="164"/>
      <c r="G121" s="165"/>
      <c r="H121" s="165"/>
      <c r="I121" s="165"/>
      <c r="J121" s="226"/>
      <c r="K121" s="227">
        <f>SUM(K118:K120)</f>
        <v>1737.5</v>
      </c>
      <c r="L121" s="228">
        <f>K121/F64</f>
        <v>0.0025</v>
      </c>
    </row>
    <row r="122" spans="1:12">
      <c r="A122" s="153">
        <v>9</v>
      </c>
      <c r="B122" s="166" t="s">
        <v>181</v>
      </c>
      <c r="C122" s="167"/>
      <c r="D122" s="167"/>
      <c r="E122" s="168">
        <v>0.005</v>
      </c>
      <c r="F122" s="169"/>
      <c r="G122" s="170"/>
      <c r="H122" s="171"/>
      <c r="I122" s="171"/>
      <c r="J122" s="229"/>
      <c r="K122" s="204">
        <f>F64*E122</f>
        <v>3475</v>
      </c>
      <c r="L122" s="230"/>
    </row>
    <row r="123" spans="1:12">
      <c r="A123" s="172"/>
      <c r="B123" s="173" t="s">
        <v>182</v>
      </c>
      <c r="C123" s="174"/>
      <c r="D123" s="174"/>
      <c r="E123" s="175"/>
      <c r="F123" s="176" t="s">
        <v>113</v>
      </c>
      <c r="G123" s="176"/>
      <c r="H123" s="171" t="s">
        <v>30</v>
      </c>
      <c r="I123" s="171">
        <v>1</v>
      </c>
      <c r="J123" s="229">
        <v>250000</v>
      </c>
      <c r="K123" s="204">
        <v>0</v>
      </c>
      <c r="L123" s="230"/>
    </row>
    <row r="124" spans="1:12">
      <c r="A124" s="123">
        <v>10</v>
      </c>
      <c r="B124" s="177" t="s">
        <v>183</v>
      </c>
      <c r="C124" s="178"/>
      <c r="D124" s="179"/>
      <c r="E124" s="180"/>
      <c r="F124" s="181">
        <f>K124</f>
        <v>502089.26</v>
      </c>
      <c r="G124" s="182"/>
      <c r="H124" s="182"/>
      <c r="I124" s="182"/>
      <c r="J124" s="231"/>
      <c r="K124" s="232">
        <f>K70+K97+K103+K106+K109+K111+K117+K121+K122-K123</f>
        <v>502089.26</v>
      </c>
      <c r="L124" s="233">
        <f>K124/F64</f>
        <v>0.722430589928058</v>
      </c>
    </row>
    <row r="125" spans="1:12">
      <c r="A125" s="123"/>
      <c r="B125" s="183" t="s">
        <v>184</v>
      </c>
      <c r="C125" s="183"/>
      <c r="D125" s="183"/>
      <c r="E125" s="184"/>
      <c r="F125" s="185">
        <f>K125</f>
        <v>192910.74</v>
      </c>
      <c r="G125" s="186"/>
      <c r="H125" s="186"/>
      <c r="I125" s="186"/>
      <c r="J125" s="234"/>
      <c r="K125" s="235">
        <f>F64-K124</f>
        <v>192910.74</v>
      </c>
      <c r="L125" s="236">
        <f>K125/F64</f>
        <v>0.277569410071942</v>
      </c>
    </row>
    <row r="126" ht="15.75" spans="1:12">
      <c r="A126" s="187"/>
      <c r="B126" s="188"/>
      <c r="C126" s="188"/>
      <c r="D126" s="189"/>
      <c r="E126" s="188"/>
      <c r="F126" s="188"/>
      <c r="G126" s="190" t="s">
        <v>185</v>
      </c>
      <c r="H126" s="191"/>
      <c r="I126" s="189" t="s">
        <v>186</v>
      </c>
      <c r="J126" s="237">
        <v>44658</v>
      </c>
      <c r="K126" s="237"/>
      <c r="L126" s="237"/>
    </row>
  </sheetData>
  <mergeCells count="197">
    <mergeCell ref="A1:L1"/>
    <mergeCell ref="F2:I2"/>
    <mergeCell ref="B4:D4"/>
    <mergeCell ref="F4:G4"/>
    <mergeCell ref="F5:G5"/>
    <mergeCell ref="F6:G6"/>
    <mergeCell ref="F7:G7"/>
    <mergeCell ref="B8:D8"/>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8:G28"/>
    <mergeCell ref="F29:G29"/>
    <mergeCell ref="F30:G30"/>
    <mergeCell ref="F31:G31"/>
    <mergeCell ref="B32:D32"/>
    <mergeCell ref="F32:G32"/>
    <mergeCell ref="F33:G33"/>
    <mergeCell ref="F34:G34"/>
    <mergeCell ref="F35:G35"/>
    <mergeCell ref="F36:G36"/>
    <mergeCell ref="F37:G37"/>
    <mergeCell ref="B38:D38"/>
    <mergeCell ref="F39:G39"/>
    <mergeCell ref="F40:G40"/>
    <mergeCell ref="B41:D41"/>
    <mergeCell ref="F42:G42"/>
    <mergeCell ref="F43:G43"/>
    <mergeCell ref="B44:D44"/>
    <mergeCell ref="B45:C45"/>
    <mergeCell ref="F45:G45"/>
    <mergeCell ref="B46:D46"/>
    <mergeCell ref="F46:G46"/>
    <mergeCell ref="F47:G47"/>
    <mergeCell ref="F48:G48"/>
    <mergeCell ref="F49:G49"/>
    <mergeCell ref="F50:G50"/>
    <mergeCell ref="F51:G51"/>
    <mergeCell ref="B52:D52"/>
    <mergeCell ref="F52:G52"/>
    <mergeCell ref="C53:D53"/>
    <mergeCell ref="F53:G53"/>
    <mergeCell ref="C54:D54"/>
    <mergeCell ref="F54:G54"/>
    <mergeCell ref="C55:D55"/>
    <mergeCell ref="F55:G55"/>
    <mergeCell ref="B56:D56"/>
    <mergeCell ref="F56:G56"/>
    <mergeCell ref="B57:D57"/>
    <mergeCell ref="F57:G57"/>
    <mergeCell ref="B58:D58"/>
    <mergeCell ref="F58:G58"/>
    <mergeCell ref="B59:D59"/>
    <mergeCell ref="F59:J59"/>
    <mergeCell ref="B60:D60"/>
    <mergeCell ref="F60:J60"/>
    <mergeCell ref="G61:H61"/>
    <mergeCell ref="J61:L61"/>
    <mergeCell ref="A63:L63"/>
    <mergeCell ref="F64:I64"/>
    <mergeCell ref="B66:D66"/>
    <mergeCell ref="F66:G66"/>
    <mergeCell ref="F67:G67"/>
    <mergeCell ref="F68:G68"/>
    <mergeCell ref="F69:G69"/>
    <mergeCell ref="B70:D70"/>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3:G93"/>
    <mergeCell ref="F94:G94"/>
    <mergeCell ref="F95:G95"/>
    <mergeCell ref="F96:G96"/>
    <mergeCell ref="B97:D97"/>
    <mergeCell ref="F97:G97"/>
    <mergeCell ref="F98:G98"/>
    <mergeCell ref="F99:G99"/>
    <mergeCell ref="F100:G100"/>
    <mergeCell ref="F101:G101"/>
    <mergeCell ref="F102:G102"/>
    <mergeCell ref="B103:D103"/>
    <mergeCell ref="F104:G104"/>
    <mergeCell ref="F105:G105"/>
    <mergeCell ref="B106:D106"/>
    <mergeCell ref="F107:G107"/>
    <mergeCell ref="F108:G108"/>
    <mergeCell ref="B109:D109"/>
    <mergeCell ref="B110:C110"/>
    <mergeCell ref="F110:G110"/>
    <mergeCell ref="B111:D111"/>
    <mergeCell ref="F111:G111"/>
    <mergeCell ref="F112:G112"/>
    <mergeCell ref="F113:G113"/>
    <mergeCell ref="F114:G114"/>
    <mergeCell ref="F115:G115"/>
    <mergeCell ref="F116:G116"/>
    <mergeCell ref="B117:D117"/>
    <mergeCell ref="F117:G117"/>
    <mergeCell ref="C118:D118"/>
    <mergeCell ref="F118:G118"/>
    <mergeCell ref="C119:D119"/>
    <mergeCell ref="F119:G119"/>
    <mergeCell ref="C120:D120"/>
    <mergeCell ref="F120:G120"/>
    <mergeCell ref="B121:D121"/>
    <mergeCell ref="F121:G121"/>
    <mergeCell ref="B122:D122"/>
    <mergeCell ref="F122:G122"/>
    <mergeCell ref="B123:D123"/>
    <mergeCell ref="F123:G123"/>
    <mergeCell ref="B124:D124"/>
    <mergeCell ref="F124:J124"/>
    <mergeCell ref="B125:D125"/>
    <mergeCell ref="F125:J125"/>
    <mergeCell ref="G126:H126"/>
    <mergeCell ref="J126:L126"/>
    <mergeCell ref="A2:A3"/>
    <mergeCell ref="A5:A8"/>
    <mergeCell ref="A9:A32"/>
    <mergeCell ref="A33:A38"/>
    <mergeCell ref="A39:A41"/>
    <mergeCell ref="A42:A44"/>
    <mergeCell ref="A45:A46"/>
    <mergeCell ref="A47:A52"/>
    <mergeCell ref="A53:A56"/>
    <mergeCell ref="A57:A58"/>
    <mergeCell ref="A59:A60"/>
    <mergeCell ref="A64:A65"/>
    <mergeCell ref="A67:A70"/>
    <mergeCell ref="A71:A97"/>
    <mergeCell ref="A98:A103"/>
    <mergeCell ref="A104:A106"/>
    <mergeCell ref="A107:A109"/>
    <mergeCell ref="A110:A111"/>
    <mergeCell ref="A112:A117"/>
    <mergeCell ref="A118:A121"/>
    <mergeCell ref="A122:A123"/>
    <mergeCell ref="A124:A125"/>
    <mergeCell ref="B47:B51"/>
    <mergeCell ref="B53:B55"/>
    <mergeCell ref="B112:B116"/>
    <mergeCell ref="B118:B120"/>
    <mergeCell ref="C47:C50"/>
    <mergeCell ref="C112:C115"/>
    <mergeCell ref="E2:E3"/>
    <mergeCell ref="E64:E65"/>
    <mergeCell ref="J2:J3"/>
    <mergeCell ref="J64:J65"/>
    <mergeCell ref="B2:D3"/>
    <mergeCell ref="K2:L3"/>
    <mergeCell ref="B5:D7"/>
    <mergeCell ref="B42:D43"/>
    <mergeCell ref="B39:D40"/>
    <mergeCell ref="B9:D31"/>
    <mergeCell ref="B33:D37"/>
    <mergeCell ref="B64:D65"/>
    <mergeCell ref="K64:L65"/>
    <mergeCell ref="B67:D69"/>
    <mergeCell ref="B104:D105"/>
    <mergeCell ref="B71:D96"/>
    <mergeCell ref="B98:D102"/>
    <mergeCell ref="B107:D108"/>
  </mergeCells>
  <dataValidations count="2">
    <dataValidation type="list" allowBlank="1" showInputMessage="1" showErrorMessage="1" sqref="H1 A2 A3 H36 H37 H38 H39 H40 H41 H42 H43 H44 H53 H54 H57 H58 H61 H63 A64 A65 H101 H102 H103 H104 H105 H106 H107 H108 H109 H118 H119 H122 H123 H126 H33:H35 H55:H56 H59:H60 H98:H100 H120:H121 H124:H125">
      <formula1>"项,个,套,台,根,桶,kw,包,kg,台/年,项目编号,批,趟,瓶,人/天,元/km"</formula1>
    </dataValidation>
    <dataValidation type="list" allowBlank="1" showInputMessage="1" showErrorMessage="1" sqref="H4 H8 H24 H25 H30 H31 H66 H70 H89 H90 H95 H96 H22:H23 H26:H27 H87:H88 H91:H92">
      <formula1>"项,个,套,台,根,桶,kw,包,kg,台/年,项目编号,批,趟,瓶,人/天,元/km,米,m³,㎡"</formula1>
    </dataValidation>
  </dataValidation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tabSelected="1" topLeftCell="A64" workbookViewId="0">
      <selection activeCell="E32" sqref="E32:G32"/>
    </sheetView>
  </sheetViews>
  <sheetFormatPr defaultColWidth="9" defaultRowHeight="13.85"/>
  <cols>
    <col min="1" max="1" width="5.1858407079646" customWidth="1"/>
    <col min="2" max="2" width="5.75221238938053" customWidth="1"/>
    <col min="3" max="3" width="14" customWidth="1"/>
    <col min="4" max="4" width="15.7522123893805" customWidth="1"/>
    <col min="5" max="5" width="8.3716814159292" customWidth="1"/>
    <col min="6" max="6" width="8.75221238938053" customWidth="1"/>
    <col min="7" max="7" width="15.1327433628319" customWidth="1"/>
    <col min="8" max="8" width="13.6283185840708" customWidth="1"/>
  </cols>
  <sheetData>
    <row r="1" spans="1:9">
      <c r="A1" s="1" t="s">
        <v>193</v>
      </c>
      <c r="B1" s="2"/>
      <c r="C1" s="2"/>
      <c r="D1" s="2"/>
      <c r="E1" s="2"/>
      <c r="F1" s="2"/>
      <c r="G1" s="2"/>
      <c r="H1" s="2"/>
      <c r="I1" s="62"/>
    </row>
    <row r="2" ht="25.5" spans="1:9">
      <c r="A2" s="3" t="s">
        <v>21</v>
      </c>
      <c r="B2" s="4" t="s">
        <v>194</v>
      </c>
      <c r="C2" s="5"/>
      <c r="D2" s="3" t="s">
        <v>42</v>
      </c>
      <c r="E2" s="3" t="s">
        <v>24</v>
      </c>
      <c r="F2" s="3" t="s">
        <v>25</v>
      </c>
      <c r="G2" s="3" t="s">
        <v>195</v>
      </c>
      <c r="H2" s="3" t="s">
        <v>196</v>
      </c>
      <c r="I2" s="48" t="s">
        <v>27</v>
      </c>
    </row>
    <row r="3" spans="1:12">
      <c r="A3" s="6">
        <v>1</v>
      </c>
      <c r="B3" s="6" t="s">
        <v>102</v>
      </c>
      <c r="C3" s="7" t="s">
        <v>111</v>
      </c>
      <c r="D3" s="8" t="s">
        <v>43</v>
      </c>
      <c r="E3" s="9">
        <v>6</v>
      </c>
      <c r="F3" s="10" t="s">
        <v>30</v>
      </c>
      <c r="G3" s="11">
        <v>71500</v>
      </c>
      <c r="H3" s="11">
        <f t="shared" ref="H3:H51" si="0">G3*E3</f>
        <v>429000</v>
      </c>
      <c r="I3" s="63"/>
      <c r="K3" s="64"/>
      <c r="L3" s="65"/>
    </row>
    <row r="4" ht="12" customHeight="1" spans="1:12">
      <c r="A4" s="12"/>
      <c r="B4" s="12"/>
      <c r="C4" s="7" t="s">
        <v>112</v>
      </c>
      <c r="D4" s="8" t="s">
        <v>113</v>
      </c>
      <c r="E4" s="9">
        <v>6</v>
      </c>
      <c r="F4" s="10" t="s">
        <v>30</v>
      </c>
      <c r="G4" s="11">
        <v>2000</v>
      </c>
      <c r="H4" s="11">
        <f t="shared" si="0"/>
        <v>12000</v>
      </c>
      <c r="I4" s="63"/>
      <c r="K4" s="64"/>
      <c r="L4" s="65"/>
    </row>
    <row r="5" ht="38.25" spans="1:12">
      <c r="A5" s="12"/>
      <c r="B5" s="12"/>
      <c r="C5" s="13" t="s">
        <v>114</v>
      </c>
      <c r="D5" s="14" t="s">
        <v>115</v>
      </c>
      <c r="E5" s="15">
        <v>12</v>
      </c>
      <c r="F5" s="10" t="s">
        <v>30</v>
      </c>
      <c r="G5" s="11">
        <v>1950</v>
      </c>
      <c r="H5" s="11">
        <f t="shared" si="0"/>
        <v>23400</v>
      </c>
      <c r="I5" s="63"/>
      <c r="K5" s="64"/>
      <c r="L5" s="65"/>
    </row>
    <row r="6" spans="1:12">
      <c r="A6" s="12"/>
      <c r="B6" s="12"/>
      <c r="C6" s="16" t="s">
        <v>118</v>
      </c>
      <c r="D6" s="17" t="s">
        <v>79</v>
      </c>
      <c r="E6" s="18">
        <v>180</v>
      </c>
      <c r="F6" s="18" t="s">
        <v>119</v>
      </c>
      <c r="G6" s="11">
        <v>59</v>
      </c>
      <c r="H6" s="11">
        <f t="shared" si="0"/>
        <v>10620</v>
      </c>
      <c r="I6" s="63"/>
      <c r="K6" s="66"/>
      <c r="L6" s="65"/>
    </row>
    <row r="7" spans="1:12">
      <c r="A7" s="12"/>
      <c r="B7" s="12"/>
      <c r="C7" s="16" t="s">
        <v>118</v>
      </c>
      <c r="D7" s="17" t="s">
        <v>120</v>
      </c>
      <c r="E7" s="10">
        <v>12</v>
      </c>
      <c r="F7" s="10" t="s">
        <v>119</v>
      </c>
      <c r="G7" s="11">
        <v>50</v>
      </c>
      <c r="H7" s="11">
        <f t="shared" si="0"/>
        <v>600</v>
      </c>
      <c r="I7" s="63"/>
      <c r="K7" s="66"/>
      <c r="L7" s="65"/>
    </row>
    <row r="8" spans="1:12">
      <c r="A8" s="12"/>
      <c r="B8" s="12"/>
      <c r="C8" s="16" t="s">
        <v>118</v>
      </c>
      <c r="D8" s="17" t="s">
        <v>121</v>
      </c>
      <c r="E8" s="10">
        <v>12</v>
      </c>
      <c r="F8" s="10" t="s">
        <v>119</v>
      </c>
      <c r="G8" s="11">
        <v>46</v>
      </c>
      <c r="H8" s="11">
        <f t="shared" si="0"/>
        <v>552</v>
      </c>
      <c r="I8" s="63"/>
      <c r="K8" s="66"/>
      <c r="L8" s="65"/>
    </row>
    <row r="9" spans="1:12">
      <c r="A9" s="12"/>
      <c r="B9" s="12"/>
      <c r="C9" s="16" t="s">
        <v>118</v>
      </c>
      <c r="D9" s="17" t="s">
        <v>122</v>
      </c>
      <c r="E9" s="10">
        <v>12</v>
      </c>
      <c r="F9" s="10" t="s">
        <v>119</v>
      </c>
      <c r="G9" s="11">
        <v>38</v>
      </c>
      <c r="H9" s="11">
        <f t="shared" si="0"/>
        <v>456</v>
      </c>
      <c r="I9" s="63"/>
      <c r="K9" s="66"/>
      <c r="L9" s="65"/>
    </row>
    <row r="10" spans="1:12">
      <c r="A10" s="12"/>
      <c r="B10" s="12"/>
      <c r="C10" s="16" t="s">
        <v>118</v>
      </c>
      <c r="D10" s="17" t="s">
        <v>123</v>
      </c>
      <c r="E10" s="10">
        <v>30</v>
      </c>
      <c r="F10" s="10" t="s">
        <v>119</v>
      </c>
      <c r="G10" s="11">
        <v>34</v>
      </c>
      <c r="H10" s="11">
        <f t="shared" si="0"/>
        <v>1020</v>
      </c>
      <c r="I10" s="63"/>
      <c r="K10" s="66"/>
      <c r="L10" s="65"/>
    </row>
    <row r="11" spans="1:12">
      <c r="A11" s="12"/>
      <c r="B11" s="12"/>
      <c r="C11" s="16" t="s">
        <v>118</v>
      </c>
      <c r="D11" s="17" t="s">
        <v>124</v>
      </c>
      <c r="E11" s="10">
        <v>100</v>
      </c>
      <c r="F11" s="10" t="s">
        <v>119</v>
      </c>
      <c r="G11" s="11">
        <v>26</v>
      </c>
      <c r="H11" s="11">
        <f t="shared" si="0"/>
        <v>2600</v>
      </c>
      <c r="I11" s="63"/>
      <c r="K11" s="66"/>
      <c r="L11" s="65"/>
    </row>
    <row r="12" spans="1:12">
      <c r="A12" s="12"/>
      <c r="B12" s="12"/>
      <c r="C12" s="16" t="s">
        <v>125</v>
      </c>
      <c r="D12" s="17" t="s">
        <v>79</v>
      </c>
      <c r="E12" s="10">
        <v>6</v>
      </c>
      <c r="F12" s="19" t="s">
        <v>126</v>
      </c>
      <c r="G12" s="11">
        <v>6045</v>
      </c>
      <c r="H12" s="11">
        <f t="shared" si="0"/>
        <v>36270</v>
      </c>
      <c r="I12" s="63"/>
      <c r="K12" s="66"/>
      <c r="L12" s="65"/>
    </row>
    <row r="13" spans="1:12">
      <c r="A13" s="12"/>
      <c r="B13" s="12"/>
      <c r="C13" s="20" t="s">
        <v>128</v>
      </c>
      <c r="D13" s="21" t="s">
        <v>79</v>
      </c>
      <c r="E13" s="22">
        <v>36</v>
      </c>
      <c r="F13" s="19" t="s">
        <v>126</v>
      </c>
      <c r="G13" s="11">
        <v>163</v>
      </c>
      <c r="H13" s="11">
        <f t="shared" si="0"/>
        <v>5868</v>
      </c>
      <c r="I13" s="63"/>
      <c r="K13" s="67"/>
      <c r="L13" s="65"/>
    </row>
    <row r="14" spans="1:12">
      <c r="A14" s="12"/>
      <c r="B14" s="12"/>
      <c r="C14" s="20" t="s">
        <v>129</v>
      </c>
      <c r="D14" s="21" t="s">
        <v>124</v>
      </c>
      <c r="E14" s="22">
        <v>32</v>
      </c>
      <c r="F14" s="19" t="s">
        <v>126</v>
      </c>
      <c r="G14" s="11">
        <v>46</v>
      </c>
      <c r="H14" s="11">
        <f t="shared" si="0"/>
        <v>1472</v>
      </c>
      <c r="I14" s="63"/>
      <c r="K14" s="67"/>
      <c r="L14" s="65"/>
    </row>
    <row r="15" spans="1:12">
      <c r="A15" s="12"/>
      <c r="B15" s="12"/>
      <c r="C15" s="20" t="s">
        <v>130</v>
      </c>
      <c r="D15" s="21" t="s">
        <v>120</v>
      </c>
      <c r="E15" s="22">
        <v>12</v>
      </c>
      <c r="F15" s="19" t="s">
        <v>126</v>
      </c>
      <c r="G15" s="11">
        <v>68</v>
      </c>
      <c r="H15" s="11">
        <f t="shared" si="0"/>
        <v>816</v>
      </c>
      <c r="I15" s="63"/>
      <c r="K15" s="67"/>
      <c r="L15" s="65"/>
    </row>
    <row r="16" spans="1:12">
      <c r="A16" s="12"/>
      <c r="B16" s="12"/>
      <c r="C16" s="20" t="s">
        <v>131</v>
      </c>
      <c r="D16" s="21" t="s">
        <v>120</v>
      </c>
      <c r="E16" s="22">
        <v>12</v>
      </c>
      <c r="F16" s="19" t="s">
        <v>126</v>
      </c>
      <c r="G16" s="11">
        <v>89</v>
      </c>
      <c r="H16" s="11">
        <f t="shared" si="0"/>
        <v>1068</v>
      </c>
      <c r="I16" s="63"/>
      <c r="K16" s="67"/>
      <c r="L16" s="65"/>
    </row>
    <row r="17" spans="1:12">
      <c r="A17" s="12"/>
      <c r="B17" s="12"/>
      <c r="C17" s="20" t="s">
        <v>132</v>
      </c>
      <c r="D17" s="21" t="s">
        <v>79</v>
      </c>
      <c r="E17" s="22">
        <v>12</v>
      </c>
      <c r="F17" s="19" t="s">
        <v>126</v>
      </c>
      <c r="G17" s="11">
        <v>98</v>
      </c>
      <c r="H17" s="11">
        <f t="shared" si="0"/>
        <v>1176</v>
      </c>
      <c r="I17" s="63"/>
      <c r="K17" s="67"/>
      <c r="L17" s="65"/>
    </row>
    <row r="18" spans="1:12">
      <c r="A18" s="12"/>
      <c r="B18" s="12"/>
      <c r="C18" s="20" t="s">
        <v>132</v>
      </c>
      <c r="D18" s="21" t="s">
        <v>120</v>
      </c>
      <c r="E18" s="22">
        <v>12</v>
      </c>
      <c r="F18" s="19" t="s">
        <v>126</v>
      </c>
      <c r="G18" s="11">
        <v>91</v>
      </c>
      <c r="H18" s="11">
        <f t="shared" si="0"/>
        <v>1092</v>
      </c>
      <c r="I18" s="63"/>
      <c r="K18" s="67"/>
      <c r="L18" s="65"/>
    </row>
    <row r="19" spans="1:12">
      <c r="A19" s="12"/>
      <c r="B19" s="12"/>
      <c r="C19" s="20" t="s">
        <v>133</v>
      </c>
      <c r="D19" s="21" t="s">
        <v>134</v>
      </c>
      <c r="E19" s="22">
        <v>36</v>
      </c>
      <c r="F19" s="23" t="s">
        <v>135</v>
      </c>
      <c r="G19" s="11">
        <v>89</v>
      </c>
      <c r="H19" s="11">
        <f t="shared" si="0"/>
        <v>3204</v>
      </c>
      <c r="I19" s="63"/>
      <c r="K19" s="67"/>
      <c r="L19" s="65"/>
    </row>
    <row r="20" spans="1:12">
      <c r="A20" s="12"/>
      <c r="B20" s="12"/>
      <c r="C20" s="20" t="s">
        <v>136</v>
      </c>
      <c r="D20" s="21" t="s">
        <v>137</v>
      </c>
      <c r="E20" s="22">
        <v>12</v>
      </c>
      <c r="F20" s="23" t="s">
        <v>135</v>
      </c>
      <c r="G20" s="11">
        <v>59</v>
      </c>
      <c r="H20" s="11">
        <f t="shared" si="0"/>
        <v>708</v>
      </c>
      <c r="I20" s="63"/>
      <c r="K20" s="67"/>
      <c r="L20" s="65"/>
    </row>
    <row r="21" spans="1:12">
      <c r="A21" s="12"/>
      <c r="B21" s="12"/>
      <c r="C21" s="20" t="s">
        <v>138</v>
      </c>
      <c r="D21" s="21" t="s">
        <v>113</v>
      </c>
      <c r="E21" s="22">
        <v>120</v>
      </c>
      <c r="F21" s="23" t="s">
        <v>119</v>
      </c>
      <c r="G21" s="11">
        <v>33</v>
      </c>
      <c r="H21" s="11">
        <f t="shared" si="0"/>
        <v>3960</v>
      </c>
      <c r="I21" s="63"/>
      <c r="K21" s="67"/>
      <c r="L21" s="65"/>
    </row>
    <row r="22" spans="1:12">
      <c r="A22" s="12"/>
      <c r="B22" s="12"/>
      <c r="C22" s="20" t="s">
        <v>139</v>
      </c>
      <c r="D22" s="21" t="s">
        <v>113</v>
      </c>
      <c r="E22" s="22">
        <v>6</v>
      </c>
      <c r="F22" s="23" t="s">
        <v>126</v>
      </c>
      <c r="G22" s="11">
        <v>1300</v>
      </c>
      <c r="H22" s="11">
        <f t="shared" si="0"/>
        <v>7800</v>
      </c>
      <c r="I22" s="63"/>
      <c r="K22" s="67"/>
      <c r="L22" s="65"/>
    </row>
    <row r="23" spans="1:12">
      <c r="A23" s="12"/>
      <c r="B23" s="12"/>
      <c r="C23" s="20" t="s">
        <v>140</v>
      </c>
      <c r="D23" s="21" t="s">
        <v>141</v>
      </c>
      <c r="E23" s="22">
        <v>5</v>
      </c>
      <c r="F23" s="23" t="s">
        <v>142</v>
      </c>
      <c r="G23" s="11">
        <v>2028</v>
      </c>
      <c r="H23" s="11">
        <f t="shared" si="0"/>
        <v>10140</v>
      </c>
      <c r="I23" s="63"/>
      <c r="K23" s="67"/>
      <c r="L23" s="65"/>
    </row>
    <row r="24" spans="1:12">
      <c r="A24" s="12"/>
      <c r="B24" s="12"/>
      <c r="C24" s="20" t="s">
        <v>143</v>
      </c>
      <c r="D24" s="21"/>
      <c r="E24" s="22">
        <v>150</v>
      </c>
      <c r="F24" s="23" t="s">
        <v>144</v>
      </c>
      <c r="G24" s="11">
        <v>111</v>
      </c>
      <c r="H24" s="11">
        <f t="shared" si="0"/>
        <v>16650</v>
      </c>
      <c r="I24" s="63"/>
      <c r="K24" s="67"/>
      <c r="L24" s="65"/>
    </row>
    <row r="25" spans="1:12">
      <c r="A25" s="12"/>
      <c r="B25" s="12"/>
      <c r="C25" s="20" t="s">
        <v>145</v>
      </c>
      <c r="D25" s="24" t="s">
        <v>113</v>
      </c>
      <c r="E25" s="10">
        <v>150</v>
      </c>
      <c r="F25" s="25" t="s">
        <v>94</v>
      </c>
      <c r="G25" s="11">
        <v>13</v>
      </c>
      <c r="H25" s="11">
        <f t="shared" si="0"/>
        <v>1950</v>
      </c>
      <c r="I25" s="63"/>
      <c r="K25" s="67"/>
      <c r="L25" s="65"/>
    </row>
    <row r="26" spans="1:12">
      <c r="A26" s="12"/>
      <c r="B26" s="12"/>
      <c r="C26" s="26" t="s">
        <v>146</v>
      </c>
      <c r="D26" s="24" t="s">
        <v>147</v>
      </c>
      <c r="E26" s="10">
        <v>48</v>
      </c>
      <c r="F26" s="25" t="s">
        <v>119</v>
      </c>
      <c r="G26" s="11">
        <v>50</v>
      </c>
      <c r="H26" s="11">
        <f t="shared" si="0"/>
        <v>2400</v>
      </c>
      <c r="I26" s="63"/>
      <c r="K26" s="67"/>
      <c r="L26" s="65"/>
    </row>
    <row r="27" spans="1:12">
      <c r="A27" s="12"/>
      <c r="B27" s="12"/>
      <c r="C27" s="26" t="s">
        <v>148</v>
      </c>
      <c r="D27" s="24" t="s">
        <v>149</v>
      </c>
      <c r="E27" s="22">
        <v>70</v>
      </c>
      <c r="F27" s="23" t="s">
        <v>119</v>
      </c>
      <c r="G27" s="11">
        <v>102</v>
      </c>
      <c r="H27" s="11">
        <f t="shared" si="0"/>
        <v>7140</v>
      </c>
      <c r="I27" s="63"/>
      <c r="K27" s="67"/>
      <c r="L27" s="65"/>
    </row>
    <row r="28" ht="50" customHeight="1" spans="1:12">
      <c r="A28" s="12"/>
      <c r="B28" s="12"/>
      <c r="C28" s="20" t="s">
        <v>150</v>
      </c>
      <c r="D28" s="27" t="s">
        <v>151</v>
      </c>
      <c r="E28" s="28">
        <v>1</v>
      </c>
      <c r="F28" s="23" t="s">
        <v>107</v>
      </c>
      <c r="G28" s="11">
        <v>6500</v>
      </c>
      <c r="H28" s="11">
        <f t="shared" si="0"/>
        <v>6500</v>
      </c>
      <c r="I28" s="63"/>
      <c r="K28" s="67"/>
      <c r="L28" s="65"/>
    </row>
    <row r="29" spans="1:12">
      <c r="A29" s="12"/>
      <c r="B29" s="12"/>
      <c r="C29" s="29" t="s">
        <v>197</v>
      </c>
      <c r="D29" s="30" t="s">
        <v>113</v>
      </c>
      <c r="E29" s="31">
        <v>5</v>
      </c>
      <c r="F29" s="32" t="s">
        <v>30</v>
      </c>
      <c r="G29" s="33">
        <v>-2500</v>
      </c>
      <c r="H29" s="11">
        <f t="shared" si="0"/>
        <v>-12500</v>
      </c>
      <c r="I29" s="11"/>
      <c r="K29" s="67"/>
      <c r="L29" s="65"/>
    </row>
    <row r="30" spans="1:12">
      <c r="A30" s="12"/>
      <c r="B30" s="12"/>
      <c r="C30" s="34" t="s">
        <v>198</v>
      </c>
      <c r="D30" s="35"/>
      <c r="E30" s="36"/>
      <c r="F30" s="37"/>
      <c r="G30" s="25"/>
      <c r="H30" s="11">
        <f>SUM(H3:H29)</f>
        <v>575962</v>
      </c>
      <c r="I30" s="68"/>
      <c r="K30" s="65"/>
      <c r="L30" s="65"/>
    </row>
    <row r="31" spans="1:12">
      <c r="A31" s="12"/>
      <c r="B31" s="12"/>
      <c r="C31" s="38" t="s">
        <v>199</v>
      </c>
      <c r="D31" s="39"/>
      <c r="E31" s="40">
        <v>0.13</v>
      </c>
      <c r="F31" s="41"/>
      <c r="G31" s="42"/>
      <c r="H31" s="11">
        <f>E31*H30</f>
        <v>74875.06</v>
      </c>
      <c r="I31" s="68"/>
      <c r="K31" s="65"/>
      <c r="L31" s="65"/>
    </row>
    <row r="32" spans="1:12">
      <c r="A32" s="43"/>
      <c r="B32" s="43"/>
      <c r="C32" s="38" t="s">
        <v>200</v>
      </c>
      <c r="D32" s="39"/>
      <c r="E32" s="36"/>
      <c r="F32" s="37"/>
      <c r="G32" s="25"/>
      <c r="H32" s="11">
        <f>SUM(H30:H31)</f>
        <v>650837.06</v>
      </c>
      <c r="I32" s="68"/>
      <c r="K32" s="65"/>
      <c r="L32" s="65"/>
    </row>
    <row r="33" spans="1:12">
      <c r="A33" s="6">
        <v>2</v>
      </c>
      <c r="B33" s="6" t="s">
        <v>201</v>
      </c>
      <c r="C33" s="44" t="s">
        <v>153</v>
      </c>
      <c r="D33" s="45" t="s">
        <v>113</v>
      </c>
      <c r="E33" s="10">
        <v>1</v>
      </c>
      <c r="F33" s="3" t="s">
        <v>107</v>
      </c>
      <c r="G33" s="11">
        <v>5000</v>
      </c>
      <c r="H33" s="11">
        <f t="shared" ref="H33:H38" si="1">G33*E33</f>
        <v>5000</v>
      </c>
      <c r="I33" s="68"/>
      <c r="K33" s="67"/>
      <c r="L33" s="65"/>
    </row>
    <row r="34" spans="1:12">
      <c r="A34" s="12"/>
      <c r="B34" s="12"/>
      <c r="C34" s="46" t="s">
        <v>154</v>
      </c>
      <c r="D34" s="45" t="s">
        <v>113</v>
      </c>
      <c r="E34" s="10">
        <v>1</v>
      </c>
      <c r="F34" s="3" t="s">
        <v>107</v>
      </c>
      <c r="G34" s="11">
        <v>8000</v>
      </c>
      <c r="H34" s="11">
        <f t="shared" si="1"/>
        <v>8000</v>
      </c>
      <c r="I34" s="68"/>
      <c r="K34" s="67"/>
      <c r="L34" s="65"/>
    </row>
    <row r="35" spans="1:12">
      <c r="A35" s="12"/>
      <c r="B35" s="12"/>
      <c r="C35" s="44" t="s">
        <v>156</v>
      </c>
      <c r="D35" s="45" t="s">
        <v>113</v>
      </c>
      <c r="E35" s="10">
        <v>1</v>
      </c>
      <c r="F35" s="3" t="s">
        <v>107</v>
      </c>
      <c r="G35" s="11">
        <v>80000</v>
      </c>
      <c r="H35" s="11">
        <f t="shared" si="1"/>
        <v>80000</v>
      </c>
      <c r="I35" s="68"/>
      <c r="K35" s="67"/>
      <c r="L35" s="65"/>
    </row>
    <row r="36" spans="1:12">
      <c r="A36" s="12"/>
      <c r="B36" s="12"/>
      <c r="C36" s="44" t="s">
        <v>157</v>
      </c>
      <c r="D36" s="45" t="s">
        <v>113</v>
      </c>
      <c r="E36" s="10">
        <v>1</v>
      </c>
      <c r="F36" s="3" t="s">
        <v>107</v>
      </c>
      <c r="G36" s="11">
        <v>8000</v>
      </c>
      <c r="H36" s="11">
        <f t="shared" si="1"/>
        <v>8000</v>
      </c>
      <c r="I36" s="68"/>
      <c r="K36" s="67"/>
      <c r="L36" s="65"/>
    </row>
    <row r="37" spans="1:12">
      <c r="A37" s="12"/>
      <c r="B37" s="12"/>
      <c r="C37" s="44" t="s">
        <v>158</v>
      </c>
      <c r="D37" s="45" t="s">
        <v>113</v>
      </c>
      <c r="E37" s="10">
        <v>1</v>
      </c>
      <c r="F37" s="3" t="s">
        <v>107</v>
      </c>
      <c r="G37" s="11">
        <v>10000</v>
      </c>
      <c r="H37" s="11">
        <f t="shared" si="1"/>
        <v>10000</v>
      </c>
      <c r="I37" s="68"/>
      <c r="K37" s="67"/>
      <c r="L37" s="65"/>
    </row>
    <row r="38" spans="1:12">
      <c r="A38" s="12"/>
      <c r="B38" s="12"/>
      <c r="C38" s="34" t="s">
        <v>202</v>
      </c>
      <c r="D38" s="47" t="s">
        <v>113</v>
      </c>
      <c r="E38" s="48">
        <v>1</v>
      </c>
      <c r="F38" s="3" t="s">
        <v>107</v>
      </c>
      <c r="G38" s="11">
        <v>25000</v>
      </c>
      <c r="H38" s="11">
        <f t="shared" si="1"/>
        <v>25000</v>
      </c>
      <c r="I38" s="68"/>
      <c r="K38" s="65"/>
      <c r="L38" s="65"/>
    </row>
    <row r="39" spans="1:12">
      <c r="A39" s="12"/>
      <c r="B39" s="12"/>
      <c r="C39" s="34" t="s">
        <v>198</v>
      </c>
      <c r="D39" s="35"/>
      <c r="E39" s="36"/>
      <c r="F39" s="37"/>
      <c r="G39" s="25"/>
      <c r="H39" s="11">
        <f>SUM(H33:H38)</f>
        <v>136000</v>
      </c>
      <c r="I39" s="68"/>
      <c r="K39" s="65"/>
      <c r="L39" s="65"/>
    </row>
    <row r="40" spans="1:12">
      <c r="A40" s="12"/>
      <c r="B40" s="12"/>
      <c r="C40" s="34" t="s">
        <v>199</v>
      </c>
      <c r="D40" s="35"/>
      <c r="E40" s="40">
        <v>0.09</v>
      </c>
      <c r="F40" s="41"/>
      <c r="G40" s="42"/>
      <c r="H40" s="11">
        <f>H39*E40</f>
        <v>12240</v>
      </c>
      <c r="I40" s="68"/>
      <c r="K40" s="65"/>
      <c r="L40" s="65"/>
    </row>
    <row r="41" spans="1:12">
      <c r="A41" s="43"/>
      <c r="B41" s="43"/>
      <c r="C41" s="38" t="s">
        <v>203</v>
      </c>
      <c r="D41" s="39"/>
      <c r="E41" s="49"/>
      <c r="F41" s="50"/>
      <c r="G41" s="51"/>
      <c r="H41" s="11">
        <f>SUM(H39:H40)</f>
        <v>148240</v>
      </c>
      <c r="I41" s="68"/>
      <c r="K41" s="65"/>
      <c r="L41" s="65"/>
    </row>
    <row r="42" spans="1:12">
      <c r="A42" s="52">
        <v>3</v>
      </c>
      <c r="B42" s="53" t="s">
        <v>204</v>
      </c>
      <c r="C42" s="54"/>
      <c r="D42" s="55"/>
      <c r="E42" s="56">
        <f>H42</f>
        <v>799077.06</v>
      </c>
      <c r="F42" s="57"/>
      <c r="G42" s="58"/>
      <c r="H42" s="59">
        <f>H41+H32</f>
        <v>799077.06</v>
      </c>
      <c r="I42" s="69"/>
      <c r="K42" s="65"/>
      <c r="L42" s="65"/>
    </row>
    <row r="43" spans="1:12">
      <c r="A43" s="60"/>
      <c r="B43" s="61"/>
      <c r="C43" s="61"/>
      <c r="D43" s="61"/>
      <c r="E43" s="61"/>
      <c r="F43" s="61"/>
      <c r="G43" s="61"/>
      <c r="H43" s="61"/>
      <c r="I43" s="70"/>
      <c r="K43" s="65"/>
      <c r="L43" s="65"/>
    </row>
    <row r="44" spans="11:12">
      <c r="K44" s="65"/>
      <c r="L44" s="65"/>
    </row>
    <row r="45" spans="1:12">
      <c r="A45" s="1" t="s">
        <v>205</v>
      </c>
      <c r="B45" s="2"/>
      <c r="C45" s="2"/>
      <c r="D45" s="2"/>
      <c r="E45" s="2"/>
      <c r="F45" s="2"/>
      <c r="G45" s="2"/>
      <c r="H45" s="2"/>
      <c r="I45" s="62"/>
      <c r="K45" s="65"/>
      <c r="L45" s="65"/>
    </row>
    <row r="46" ht="25.5" spans="1:12">
      <c r="A46" s="3" t="s">
        <v>21</v>
      </c>
      <c r="B46" s="4" t="s">
        <v>194</v>
      </c>
      <c r="C46" s="5"/>
      <c r="D46" s="3" t="s">
        <v>42</v>
      </c>
      <c r="E46" s="3" t="s">
        <v>24</v>
      </c>
      <c r="F46" s="3" t="s">
        <v>25</v>
      </c>
      <c r="G46" s="3" t="s">
        <v>195</v>
      </c>
      <c r="H46" s="3" t="s">
        <v>196</v>
      </c>
      <c r="I46" s="48" t="s">
        <v>27</v>
      </c>
      <c r="K46" s="65"/>
      <c r="L46" s="65"/>
    </row>
    <row r="47" spans="1:12">
      <c r="A47" s="6">
        <v>1</v>
      </c>
      <c r="B47" s="6" t="s">
        <v>102</v>
      </c>
      <c r="C47" s="7" t="s">
        <v>111</v>
      </c>
      <c r="D47" s="8" t="s">
        <v>43</v>
      </c>
      <c r="E47" s="9">
        <v>5</v>
      </c>
      <c r="F47" s="10" t="s">
        <v>30</v>
      </c>
      <c r="G47" s="11">
        <v>71500</v>
      </c>
      <c r="H47" s="11">
        <f t="shared" ref="H47:H79" si="2">G47*E47</f>
        <v>357500</v>
      </c>
      <c r="I47" s="63"/>
      <c r="K47" s="65"/>
      <c r="L47" s="65"/>
    </row>
    <row r="48" ht="15" customHeight="1" spans="1:12">
      <c r="A48" s="12"/>
      <c r="B48" s="12"/>
      <c r="C48" s="7" t="s">
        <v>112</v>
      </c>
      <c r="D48" s="8" t="s">
        <v>113</v>
      </c>
      <c r="E48" s="9">
        <v>5</v>
      </c>
      <c r="F48" s="10" t="s">
        <v>30</v>
      </c>
      <c r="G48" s="11">
        <v>2000</v>
      </c>
      <c r="H48" s="11">
        <f t="shared" si="2"/>
        <v>10000</v>
      </c>
      <c r="I48" s="63"/>
      <c r="K48" s="64"/>
      <c r="L48" s="65"/>
    </row>
    <row r="49" ht="37" customHeight="1" spans="1:12">
      <c r="A49" s="12"/>
      <c r="B49" s="12"/>
      <c r="C49" s="13" t="s">
        <v>114</v>
      </c>
      <c r="D49" s="14" t="s">
        <v>188</v>
      </c>
      <c r="E49" s="15">
        <v>2</v>
      </c>
      <c r="F49" s="10" t="s">
        <v>30</v>
      </c>
      <c r="G49" s="11">
        <v>3500</v>
      </c>
      <c r="H49" s="11">
        <f t="shared" si="2"/>
        <v>7000</v>
      </c>
      <c r="I49" s="63"/>
      <c r="K49" s="64"/>
      <c r="L49" s="65"/>
    </row>
    <row r="50" spans="1:12">
      <c r="A50" s="12"/>
      <c r="B50" s="12"/>
      <c r="C50" s="16" t="s">
        <v>189</v>
      </c>
      <c r="D50" s="17" t="s">
        <v>190</v>
      </c>
      <c r="E50" s="18">
        <v>50</v>
      </c>
      <c r="F50" s="18" t="s">
        <v>119</v>
      </c>
      <c r="G50" s="11">
        <v>388</v>
      </c>
      <c r="H50" s="11">
        <f t="shared" si="2"/>
        <v>19400</v>
      </c>
      <c r="I50" s="63"/>
      <c r="K50" s="66"/>
      <c r="L50" s="65"/>
    </row>
    <row r="51" spans="1:12">
      <c r="A51" s="12"/>
      <c r="B51" s="12"/>
      <c r="C51" s="16" t="s">
        <v>189</v>
      </c>
      <c r="D51" s="17" t="s">
        <v>191</v>
      </c>
      <c r="E51" s="18">
        <v>10</v>
      </c>
      <c r="F51" s="18" t="s">
        <v>119</v>
      </c>
      <c r="G51" s="11">
        <v>305</v>
      </c>
      <c r="H51" s="11">
        <f t="shared" si="2"/>
        <v>3050</v>
      </c>
      <c r="I51" s="63"/>
      <c r="K51" s="66"/>
      <c r="L51" s="65"/>
    </row>
    <row r="52" spans="1:12">
      <c r="A52" s="12"/>
      <c r="B52" s="12"/>
      <c r="C52" s="16" t="s">
        <v>189</v>
      </c>
      <c r="D52" s="17" t="s">
        <v>192</v>
      </c>
      <c r="E52" s="18">
        <v>15</v>
      </c>
      <c r="F52" s="18" t="s">
        <v>119</v>
      </c>
      <c r="G52" s="11">
        <v>206</v>
      </c>
      <c r="H52" s="11">
        <f t="shared" si="2"/>
        <v>3090</v>
      </c>
      <c r="I52" s="63"/>
      <c r="K52" s="66"/>
      <c r="L52" s="65"/>
    </row>
    <row r="53" spans="1:12">
      <c r="A53" s="12"/>
      <c r="B53" s="12"/>
      <c r="C53" s="16" t="s">
        <v>118</v>
      </c>
      <c r="D53" s="17" t="s">
        <v>79</v>
      </c>
      <c r="E53" s="10">
        <v>12</v>
      </c>
      <c r="F53" s="10" t="s">
        <v>119</v>
      </c>
      <c r="G53" s="11">
        <v>59</v>
      </c>
      <c r="H53" s="11">
        <f t="shared" si="2"/>
        <v>708</v>
      </c>
      <c r="I53" s="63"/>
      <c r="K53" s="66"/>
      <c r="L53" s="65"/>
    </row>
    <row r="54" spans="1:12">
      <c r="A54" s="12"/>
      <c r="B54" s="12"/>
      <c r="C54" s="16" t="s">
        <v>118</v>
      </c>
      <c r="D54" s="17" t="s">
        <v>120</v>
      </c>
      <c r="E54" s="10">
        <v>12</v>
      </c>
      <c r="F54" s="10" t="s">
        <v>119</v>
      </c>
      <c r="G54" s="11">
        <v>50</v>
      </c>
      <c r="H54" s="11">
        <f t="shared" si="2"/>
        <v>600</v>
      </c>
      <c r="I54" s="63"/>
      <c r="K54" s="66"/>
      <c r="L54" s="65"/>
    </row>
    <row r="55" spans="1:12">
      <c r="A55" s="12"/>
      <c r="B55" s="12"/>
      <c r="C55" s="16" t="s">
        <v>118</v>
      </c>
      <c r="D55" s="17" t="s">
        <v>121</v>
      </c>
      <c r="E55" s="10">
        <v>12</v>
      </c>
      <c r="F55" s="10" t="s">
        <v>119</v>
      </c>
      <c r="G55" s="11">
        <v>46</v>
      </c>
      <c r="H55" s="11">
        <f t="shared" si="2"/>
        <v>552</v>
      </c>
      <c r="I55" s="63"/>
      <c r="K55" s="66"/>
      <c r="L55" s="65"/>
    </row>
    <row r="56" spans="1:12">
      <c r="A56" s="12"/>
      <c r="B56" s="12"/>
      <c r="C56" s="16" t="s">
        <v>118</v>
      </c>
      <c r="D56" s="17" t="s">
        <v>122</v>
      </c>
      <c r="E56" s="10">
        <v>12</v>
      </c>
      <c r="F56" s="10" t="s">
        <v>119</v>
      </c>
      <c r="G56" s="11">
        <v>38</v>
      </c>
      <c r="H56" s="11">
        <f t="shared" si="2"/>
        <v>456</v>
      </c>
      <c r="I56" s="63"/>
      <c r="K56" s="66"/>
      <c r="L56" s="65"/>
    </row>
    <row r="57" spans="1:12">
      <c r="A57" s="12"/>
      <c r="B57" s="12"/>
      <c r="C57" s="16" t="s">
        <v>118</v>
      </c>
      <c r="D57" s="17" t="s">
        <v>123</v>
      </c>
      <c r="E57" s="10">
        <v>30</v>
      </c>
      <c r="F57" s="10" t="s">
        <v>119</v>
      </c>
      <c r="G57" s="11">
        <v>34</v>
      </c>
      <c r="H57" s="11">
        <f t="shared" si="2"/>
        <v>1020</v>
      </c>
      <c r="I57" s="63"/>
      <c r="K57" s="66"/>
      <c r="L57" s="65"/>
    </row>
    <row r="58" spans="1:12">
      <c r="A58" s="12"/>
      <c r="B58" s="12"/>
      <c r="C58" s="16" t="s">
        <v>118</v>
      </c>
      <c r="D58" s="17" t="s">
        <v>124</v>
      </c>
      <c r="E58" s="10">
        <v>100</v>
      </c>
      <c r="F58" s="10" t="s">
        <v>119</v>
      </c>
      <c r="G58" s="11">
        <v>26</v>
      </c>
      <c r="H58" s="11">
        <f t="shared" si="2"/>
        <v>2600</v>
      </c>
      <c r="I58" s="63"/>
      <c r="K58" s="66"/>
      <c r="L58" s="65"/>
    </row>
    <row r="59" spans="1:12">
      <c r="A59" s="12"/>
      <c r="B59" s="12"/>
      <c r="C59" s="20" t="s">
        <v>128</v>
      </c>
      <c r="D59" s="21" t="s">
        <v>190</v>
      </c>
      <c r="E59" s="22">
        <v>4</v>
      </c>
      <c r="F59" s="19" t="s">
        <v>126</v>
      </c>
      <c r="G59" s="11">
        <v>462</v>
      </c>
      <c r="H59" s="11">
        <f t="shared" si="2"/>
        <v>1848</v>
      </c>
      <c r="I59" s="63"/>
      <c r="K59" s="67"/>
      <c r="L59" s="65"/>
    </row>
    <row r="60" spans="1:12">
      <c r="A60" s="12"/>
      <c r="B60" s="12"/>
      <c r="C60" s="20" t="s">
        <v>128</v>
      </c>
      <c r="D60" s="21" t="s">
        <v>79</v>
      </c>
      <c r="E60" s="22">
        <v>10</v>
      </c>
      <c r="F60" s="19" t="s">
        <v>126</v>
      </c>
      <c r="G60" s="11">
        <v>163</v>
      </c>
      <c r="H60" s="11">
        <f t="shared" si="2"/>
        <v>1630</v>
      </c>
      <c r="I60" s="63"/>
      <c r="K60" s="67"/>
      <c r="L60" s="65"/>
    </row>
    <row r="61" spans="1:12">
      <c r="A61" s="12"/>
      <c r="B61" s="12"/>
      <c r="C61" s="20" t="s">
        <v>129</v>
      </c>
      <c r="D61" s="21" t="s">
        <v>124</v>
      </c>
      <c r="E61" s="22">
        <v>32</v>
      </c>
      <c r="F61" s="19" t="s">
        <v>126</v>
      </c>
      <c r="G61" s="11">
        <v>46</v>
      </c>
      <c r="H61" s="11">
        <f t="shared" si="2"/>
        <v>1472</v>
      </c>
      <c r="I61" s="63"/>
      <c r="K61" s="67"/>
      <c r="L61" s="65"/>
    </row>
    <row r="62" spans="1:12">
      <c r="A62" s="12"/>
      <c r="B62" s="12"/>
      <c r="C62" s="20" t="s">
        <v>130</v>
      </c>
      <c r="D62" s="21" t="s">
        <v>190</v>
      </c>
      <c r="E62" s="22">
        <v>2</v>
      </c>
      <c r="F62" s="19" t="s">
        <v>126</v>
      </c>
      <c r="G62" s="11">
        <v>851</v>
      </c>
      <c r="H62" s="11">
        <f t="shared" si="2"/>
        <v>1702</v>
      </c>
      <c r="I62" s="63"/>
      <c r="K62" s="67"/>
      <c r="L62" s="65"/>
    </row>
    <row r="63" spans="1:12">
      <c r="A63" s="12"/>
      <c r="B63" s="12"/>
      <c r="C63" s="20" t="s">
        <v>131</v>
      </c>
      <c r="D63" s="21" t="s">
        <v>190</v>
      </c>
      <c r="E63" s="22">
        <v>2</v>
      </c>
      <c r="F63" s="19" t="s">
        <v>126</v>
      </c>
      <c r="G63" s="11">
        <v>943</v>
      </c>
      <c r="H63" s="11">
        <f t="shared" si="2"/>
        <v>1886</v>
      </c>
      <c r="I63" s="63"/>
      <c r="K63" s="67"/>
      <c r="L63" s="65"/>
    </row>
    <row r="64" spans="1:12">
      <c r="A64" s="12"/>
      <c r="B64" s="12"/>
      <c r="C64" s="20" t="s">
        <v>132</v>
      </c>
      <c r="D64" s="21" t="s">
        <v>79</v>
      </c>
      <c r="E64" s="22">
        <v>10</v>
      </c>
      <c r="F64" s="19" t="s">
        <v>126</v>
      </c>
      <c r="G64" s="11">
        <v>98</v>
      </c>
      <c r="H64" s="11">
        <f t="shared" si="2"/>
        <v>980</v>
      </c>
      <c r="I64" s="63"/>
      <c r="K64" s="67"/>
      <c r="L64" s="65"/>
    </row>
    <row r="65" spans="1:12">
      <c r="A65" s="12"/>
      <c r="B65" s="12"/>
      <c r="C65" s="20" t="s">
        <v>132</v>
      </c>
      <c r="D65" s="21" t="s">
        <v>190</v>
      </c>
      <c r="E65" s="22">
        <v>4</v>
      </c>
      <c r="F65" s="19" t="s">
        <v>126</v>
      </c>
      <c r="G65" s="11">
        <v>280</v>
      </c>
      <c r="H65" s="11">
        <f t="shared" si="2"/>
        <v>1120</v>
      </c>
      <c r="I65" s="63"/>
      <c r="K65" s="67"/>
      <c r="L65" s="65"/>
    </row>
    <row r="66" spans="1:12">
      <c r="A66" s="12"/>
      <c r="B66" s="12"/>
      <c r="C66" s="20" t="s">
        <v>133</v>
      </c>
      <c r="D66" s="21" t="s">
        <v>134</v>
      </c>
      <c r="E66" s="22">
        <v>14</v>
      </c>
      <c r="F66" s="23" t="s">
        <v>135</v>
      </c>
      <c r="G66" s="11">
        <v>89</v>
      </c>
      <c r="H66" s="11">
        <f t="shared" si="2"/>
        <v>1246</v>
      </c>
      <c r="I66" s="63"/>
      <c r="K66" s="67"/>
      <c r="L66" s="65"/>
    </row>
    <row r="67" spans="1:12">
      <c r="A67" s="12"/>
      <c r="B67" s="12"/>
      <c r="C67" s="20" t="s">
        <v>136</v>
      </c>
      <c r="D67" s="21" t="s">
        <v>137</v>
      </c>
      <c r="E67" s="22">
        <v>10</v>
      </c>
      <c r="F67" s="23" t="s">
        <v>135</v>
      </c>
      <c r="G67" s="11">
        <v>59</v>
      </c>
      <c r="H67" s="11">
        <f t="shared" si="2"/>
        <v>590</v>
      </c>
      <c r="I67" s="63"/>
      <c r="K67" s="67"/>
      <c r="L67" s="65"/>
    </row>
    <row r="68" spans="1:12">
      <c r="A68" s="12"/>
      <c r="B68" s="12"/>
      <c r="C68" s="20" t="s">
        <v>138</v>
      </c>
      <c r="D68" s="21" t="s">
        <v>113</v>
      </c>
      <c r="E68" s="22">
        <v>80</v>
      </c>
      <c r="F68" s="23" t="s">
        <v>119</v>
      </c>
      <c r="G68" s="11">
        <v>33</v>
      </c>
      <c r="H68" s="11">
        <f t="shared" si="2"/>
        <v>2640</v>
      </c>
      <c r="I68" s="63"/>
      <c r="K68" s="67"/>
      <c r="L68" s="65"/>
    </row>
    <row r="69" spans="1:12">
      <c r="A69" s="12"/>
      <c r="B69" s="12"/>
      <c r="C69" s="20" t="s">
        <v>139</v>
      </c>
      <c r="D69" s="21" t="s">
        <v>113</v>
      </c>
      <c r="E69" s="22">
        <v>1</v>
      </c>
      <c r="F69" s="23" t="s">
        <v>126</v>
      </c>
      <c r="G69" s="11">
        <v>1300</v>
      </c>
      <c r="H69" s="11">
        <f t="shared" si="2"/>
        <v>1300</v>
      </c>
      <c r="I69" s="63"/>
      <c r="K69" s="67"/>
      <c r="L69" s="65"/>
    </row>
    <row r="70" spans="1:12">
      <c r="A70" s="12"/>
      <c r="B70" s="12"/>
      <c r="C70" s="20" t="s">
        <v>140</v>
      </c>
      <c r="D70" s="21" t="s">
        <v>141</v>
      </c>
      <c r="E70" s="22">
        <v>5</v>
      </c>
      <c r="F70" s="23" t="s">
        <v>142</v>
      </c>
      <c r="G70" s="11">
        <v>2028</v>
      </c>
      <c r="H70" s="11">
        <f t="shared" si="2"/>
        <v>10140</v>
      </c>
      <c r="I70" s="63"/>
      <c r="K70" s="67"/>
      <c r="L70" s="65"/>
    </row>
    <row r="71" spans="1:12">
      <c r="A71" s="12"/>
      <c r="B71" s="12"/>
      <c r="C71" s="20" t="s">
        <v>143</v>
      </c>
      <c r="D71" s="21"/>
      <c r="E71" s="22">
        <v>150</v>
      </c>
      <c r="F71" s="23" t="s">
        <v>144</v>
      </c>
      <c r="G71" s="11">
        <v>111</v>
      </c>
      <c r="H71" s="11">
        <f t="shared" si="2"/>
        <v>16650</v>
      </c>
      <c r="I71" s="63"/>
      <c r="K71" s="67"/>
      <c r="L71" s="65"/>
    </row>
    <row r="72" spans="1:12">
      <c r="A72" s="12"/>
      <c r="B72" s="12"/>
      <c r="C72" s="20" t="s">
        <v>145</v>
      </c>
      <c r="D72" s="24" t="s">
        <v>113</v>
      </c>
      <c r="E72" s="10">
        <v>150</v>
      </c>
      <c r="F72" s="25" t="s">
        <v>94</v>
      </c>
      <c r="G72" s="11">
        <v>13</v>
      </c>
      <c r="H72" s="11">
        <f t="shared" si="2"/>
        <v>1950</v>
      </c>
      <c r="I72" s="63"/>
      <c r="K72" s="67"/>
      <c r="L72" s="65"/>
    </row>
    <row r="73" spans="1:12">
      <c r="A73" s="12"/>
      <c r="B73" s="12"/>
      <c r="C73" s="26" t="s">
        <v>146</v>
      </c>
      <c r="D73" s="24" t="s">
        <v>147</v>
      </c>
      <c r="E73" s="10">
        <v>48</v>
      </c>
      <c r="F73" s="25" t="s">
        <v>119</v>
      </c>
      <c r="G73" s="11">
        <v>50</v>
      </c>
      <c r="H73" s="11">
        <f t="shared" si="2"/>
        <v>2400</v>
      </c>
      <c r="I73" s="63"/>
      <c r="K73" s="67"/>
      <c r="L73" s="65"/>
    </row>
    <row r="74" spans="1:12">
      <c r="A74" s="12"/>
      <c r="B74" s="12"/>
      <c r="C74" s="26" t="s">
        <v>148</v>
      </c>
      <c r="D74" s="24" t="s">
        <v>149</v>
      </c>
      <c r="E74" s="22">
        <v>70</v>
      </c>
      <c r="F74" s="23" t="s">
        <v>119</v>
      </c>
      <c r="G74" s="71">
        <v>102</v>
      </c>
      <c r="H74" s="11">
        <f>G74</f>
        <v>102</v>
      </c>
      <c r="I74" s="63"/>
      <c r="K74" s="67"/>
      <c r="L74" s="65"/>
    </row>
    <row r="75" ht="48" customHeight="1" spans="1:12">
      <c r="A75" s="12"/>
      <c r="B75" s="12"/>
      <c r="C75" s="20" t="s">
        <v>150</v>
      </c>
      <c r="D75" s="27" t="s">
        <v>151</v>
      </c>
      <c r="E75" s="28">
        <v>1</v>
      </c>
      <c r="F75" s="23" t="s">
        <v>107</v>
      </c>
      <c r="G75" s="72">
        <v>6500</v>
      </c>
      <c r="H75" s="11">
        <f>G75</f>
        <v>6500</v>
      </c>
      <c r="I75" s="63"/>
      <c r="K75" s="67"/>
      <c r="L75" s="65"/>
    </row>
    <row r="76" ht="16" customHeight="1" spans="1:12">
      <c r="A76" s="12"/>
      <c r="B76" s="12"/>
      <c r="C76" s="29" t="s">
        <v>197</v>
      </c>
      <c r="D76" s="30" t="s">
        <v>113</v>
      </c>
      <c r="E76" s="31">
        <v>5</v>
      </c>
      <c r="F76" s="32" t="s">
        <v>30</v>
      </c>
      <c r="G76" s="33">
        <v>-2500</v>
      </c>
      <c r="H76" s="11">
        <f>G76*E76</f>
        <v>-12500</v>
      </c>
      <c r="I76" s="63"/>
      <c r="K76" s="67"/>
      <c r="L76" s="65"/>
    </row>
    <row r="77" spans="1:12">
      <c r="A77" s="12"/>
      <c r="B77" s="12"/>
      <c r="C77" s="34" t="s">
        <v>198</v>
      </c>
      <c r="D77" s="35"/>
      <c r="E77" s="36"/>
      <c r="F77" s="37"/>
      <c r="G77" s="25"/>
      <c r="H77" s="11">
        <f>SUM(H47:H76)</f>
        <v>447632</v>
      </c>
      <c r="I77" s="68"/>
      <c r="K77" s="65"/>
      <c r="L77" s="65"/>
    </row>
    <row r="78" spans="1:12">
      <c r="A78" s="12"/>
      <c r="B78" s="12"/>
      <c r="C78" s="38" t="s">
        <v>199</v>
      </c>
      <c r="D78" s="39"/>
      <c r="E78" s="40">
        <v>0.13</v>
      </c>
      <c r="F78" s="41"/>
      <c r="G78" s="42"/>
      <c r="H78" s="11">
        <f>E78*H77</f>
        <v>58192.16</v>
      </c>
      <c r="I78" s="68"/>
      <c r="K78" s="65"/>
      <c r="L78" s="65"/>
    </row>
    <row r="79" spans="1:12">
      <c r="A79" s="43"/>
      <c r="B79" s="43"/>
      <c r="C79" s="38" t="s">
        <v>200</v>
      </c>
      <c r="D79" s="39"/>
      <c r="E79" s="36"/>
      <c r="F79" s="37"/>
      <c r="G79" s="25"/>
      <c r="H79" s="11">
        <f>SUM(H77:H78)</f>
        <v>505824.16</v>
      </c>
      <c r="I79" s="68"/>
      <c r="K79" s="65"/>
      <c r="L79" s="65"/>
    </row>
    <row r="80" spans="1:12">
      <c r="A80" s="6">
        <v>2</v>
      </c>
      <c r="B80" s="6" t="s">
        <v>201</v>
      </c>
      <c r="C80" s="44" t="s">
        <v>153</v>
      </c>
      <c r="D80" s="73" t="s">
        <v>113</v>
      </c>
      <c r="E80" s="74">
        <v>1</v>
      </c>
      <c r="F80" s="3" t="s">
        <v>107</v>
      </c>
      <c r="G80" s="11">
        <v>5000</v>
      </c>
      <c r="H80" s="11">
        <f t="shared" ref="H80:H85" si="3">G80*E80</f>
        <v>5000</v>
      </c>
      <c r="I80" s="68"/>
      <c r="K80" s="67"/>
      <c r="L80" s="65"/>
    </row>
    <row r="81" spans="1:12">
      <c r="A81" s="12"/>
      <c r="B81" s="12"/>
      <c r="C81" s="46" t="s">
        <v>154</v>
      </c>
      <c r="D81" s="73" t="s">
        <v>113</v>
      </c>
      <c r="E81" s="74">
        <v>1</v>
      </c>
      <c r="F81" s="3" t="s">
        <v>107</v>
      </c>
      <c r="G81" s="11">
        <v>8000</v>
      </c>
      <c r="H81" s="11">
        <f t="shared" si="3"/>
        <v>8000</v>
      </c>
      <c r="I81" s="68"/>
      <c r="K81" s="67"/>
      <c r="L81" s="65"/>
    </row>
    <row r="82" spans="1:12">
      <c r="A82" s="12"/>
      <c r="B82" s="12"/>
      <c r="C82" s="44" t="s">
        <v>156</v>
      </c>
      <c r="D82" s="73" t="s">
        <v>113</v>
      </c>
      <c r="E82" s="74">
        <v>1</v>
      </c>
      <c r="F82" s="3" t="s">
        <v>107</v>
      </c>
      <c r="G82" s="11">
        <v>80000</v>
      </c>
      <c r="H82" s="11">
        <f t="shared" si="3"/>
        <v>80000</v>
      </c>
      <c r="I82" s="68"/>
      <c r="K82" s="67"/>
      <c r="L82" s="65"/>
    </row>
    <row r="83" spans="1:12">
      <c r="A83" s="12"/>
      <c r="B83" s="12"/>
      <c r="C83" s="44" t="s">
        <v>157</v>
      </c>
      <c r="D83" s="73" t="s">
        <v>113</v>
      </c>
      <c r="E83" s="74">
        <v>1</v>
      </c>
      <c r="F83" s="3" t="s">
        <v>107</v>
      </c>
      <c r="G83" s="11">
        <v>8000</v>
      </c>
      <c r="H83" s="11">
        <f t="shared" si="3"/>
        <v>8000</v>
      </c>
      <c r="I83" s="68"/>
      <c r="K83" s="67"/>
      <c r="L83" s="65"/>
    </row>
    <row r="84" spans="1:12">
      <c r="A84" s="12"/>
      <c r="B84" s="12"/>
      <c r="C84" s="44" t="s">
        <v>158</v>
      </c>
      <c r="D84" s="73" t="s">
        <v>113</v>
      </c>
      <c r="E84" s="74">
        <v>1</v>
      </c>
      <c r="F84" s="3" t="s">
        <v>107</v>
      </c>
      <c r="G84" s="11">
        <v>10000</v>
      </c>
      <c r="H84" s="11">
        <f t="shared" si="3"/>
        <v>10000</v>
      </c>
      <c r="I84" s="68"/>
      <c r="K84" s="67"/>
      <c r="L84" s="65"/>
    </row>
    <row r="85" spans="1:9">
      <c r="A85" s="12"/>
      <c r="B85" s="12"/>
      <c r="C85" s="34" t="s">
        <v>202</v>
      </c>
      <c r="D85" s="47" t="s">
        <v>113</v>
      </c>
      <c r="E85" s="48">
        <v>1</v>
      </c>
      <c r="F85" s="3" t="s">
        <v>107</v>
      </c>
      <c r="G85" s="11">
        <v>25000</v>
      </c>
      <c r="H85" s="11">
        <f t="shared" si="3"/>
        <v>25000</v>
      </c>
      <c r="I85" s="68"/>
    </row>
    <row r="86" spans="1:9">
      <c r="A86" s="12"/>
      <c r="B86" s="12"/>
      <c r="C86" s="34" t="s">
        <v>198</v>
      </c>
      <c r="D86" s="35"/>
      <c r="E86" s="36"/>
      <c r="F86" s="37"/>
      <c r="G86" s="25"/>
      <c r="H86" s="11">
        <f>SUM(H80:H85)</f>
        <v>136000</v>
      </c>
      <c r="I86" s="68"/>
    </row>
    <row r="87" spans="1:9">
      <c r="A87" s="12"/>
      <c r="B87" s="12"/>
      <c r="C87" s="34" t="s">
        <v>199</v>
      </c>
      <c r="D87" s="35"/>
      <c r="E87" s="40">
        <v>0.09</v>
      </c>
      <c r="F87" s="41"/>
      <c r="G87" s="42"/>
      <c r="H87" s="11">
        <f>H86*E87</f>
        <v>12240</v>
      </c>
      <c r="I87" s="68"/>
    </row>
    <row r="88" spans="1:9">
      <c r="A88" s="43"/>
      <c r="B88" s="29"/>
      <c r="C88" s="30" t="s">
        <v>203</v>
      </c>
      <c r="D88" s="30"/>
      <c r="E88" s="32"/>
      <c r="F88" s="32"/>
      <c r="G88" s="32"/>
      <c r="H88" s="11">
        <f>SUM(H86:H87)</f>
        <v>148240</v>
      </c>
      <c r="I88" s="68"/>
    </row>
    <row r="89" spans="1:9">
      <c r="A89" s="52">
        <v>3</v>
      </c>
      <c r="B89" s="53" t="s">
        <v>204</v>
      </c>
      <c r="C89" s="54"/>
      <c r="D89" s="55"/>
      <c r="E89" s="75">
        <f>H89</f>
        <v>654064.16</v>
      </c>
      <c r="F89" s="76"/>
      <c r="G89" s="77"/>
      <c r="H89" s="59">
        <f>H88+H79</f>
        <v>654064.16</v>
      </c>
      <c r="I89" s="69"/>
    </row>
    <row r="90" spans="1:9">
      <c r="A90" s="60"/>
      <c r="B90" s="61"/>
      <c r="C90" s="61"/>
      <c r="D90" s="61"/>
      <c r="E90" s="61"/>
      <c r="F90" s="61"/>
      <c r="G90" s="61"/>
      <c r="H90" s="61"/>
      <c r="I90" s="70"/>
    </row>
  </sheetData>
  <mergeCells count="42">
    <mergeCell ref="A1:I1"/>
    <mergeCell ref="B2:C2"/>
    <mergeCell ref="C30:D30"/>
    <mergeCell ref="E30:G30"/>
    <mergeCell ref="C31:D31"/>
    <mergeCell ref="E31:G31"/>
    <mergeCell ref="C32:D32"/>
    <mergeCell ref="E32:G32"/>
    <mergeCell ref="C39:D39"/>
    <mergeCell ref="E39:G39"/>
    <mergeCell ref="C40:D40"/>
    <mergeCell ref="E40:G40"/>
    <mergeCell ref="C41:D41"/>
    <mergeCell ref="E41:G41"/>
    <mergeCell ref="B42:D42"/>
    <mergeCell ref="E42:G42"/>
    <mergeCell ref="A43:I43"/>
    <mergeCell ref="A45:I45"/>
    <mergeCell ref="B46:C46"/>
    <mergeCell ref="C77:D77"/>
    <mergeCell ref="E77:G77"/>
    <mergeCell ref="C78:D78"/>
    <mergeCell ref="E78:G78"/>
    <mergeCell ref="C79:D79"/>
    <mergeCell ref="E79:G79"/>
    <mergeCell ref="C86:D86"/>
    <mergeCell ref="E86:G86"/>
    <mergeCell ref="C87:D87"/>
    <mergeCell ref="E87:G87"/>
    <mergeCell ref="C88:D88"/>
    <mergeCell ref="E88:G88"/>
    <mergeCell ref="B89:D89"/>
    <mergeCell ref="E89:G89"/>
    <mergeCell ref="A90:I90"/>
    <mergeCell ref="A3:A32"/>
    <mergeCell ref="A33:A41"/>
    <mergeCell ref="A47:A79"/>
    <mergeCell ref="A80:A88"/>
    <mergeCell ref="B3:B32"/>
    <mergeCell ref="B33:B41"/>
    <mergeCell ref="B47:B79"/>
    <mergeCell ref="B80:B88"/>
  </mergeCells>
  <dataValidations count="1">
    <dataValidation type="list" allowBlank="1" showInputMessage="1" showErrorMessage="1" sqref="F21 F22 F27 F28 F68 F69 F74 F75 F19:F20 F23:F24 F66:F67 F70:F71">
      <formula1>"项,个,套,台,根,桶,kw,包,kg,台/年,项目编号,批,趟,瓶,人/天,元/km,米,m³,㎡"</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3 " > < c o m m e n t   s : r e f = " B 4 5 "   r g b C l r = " 3 0 C 4 1 8 " / > < c o m m e n t   s : r e f = " C 4 7 "   r g b C l r = " 3 0 C 4 1 8 " / > < c o m m e n t   s : r e f = " D 4 7 "   r g b C l r = " 3 0 C 4 1 8 " / > < c o m m e n t   s : r e f = " D 4 8 "   r g b C l r = " 3 0 C 4 1 8 " / > < c o m m e n t   s : r e f = " D 4 9 "   r g b C l r = " 3 0 C 4 1 8 " / > < c o m m e n t   s : r e f = " D 5 0 "   r g b C l r = " 3 0 C 4 1 8 " / > < c o m m e n t   s : r e f = " B 1 1 0 "   r g b C l r = " 3 0 C 4 1 8 " / > < c o m m e n t   s : r e f = " C 1 1 2 "   r g b C l r = " 3 0 C 4 1 8 " / > < c o m m e n t   s : r e f = " D 1 1 2 "   r g b C l r = " 3 0 C 4 1 8 " / > < c o m m e n t   s : r e f = " D 1 1 3 "   r g b C l r = " 3 0 C 4 1 8 " / > < c o m m e n t   s : r e f = " D 1 1 4 "   r g b C l r = " 3 0 C 4 1 8 " / > < c o m m e n t   s : r e f = " D 1 1 5 "   r g b C l r = " 3 0 C 4 1 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更新改造方案表</vt:lpstr>
      <vt:lpstr>设备规格参数表</vt:lpstr>
      <vt:lpstr>成本预算</vt:lpstr>
      <vt:lpstr>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中央空调集成服务商徐利斌</cp:lastModifiedBy>
  <dcterms:created xsi:type="dcterms:W3CDTF">2015-06-05T18:19:00Z</dcterms:created>
  <dcterms:modified xsi:type="dcterms:W3CDTF">2022-04-07T23:44:53Z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4DA124029E084570A8CE6FA236589BDE</vt:lpwstr>
  </property>
</Properties>
</file>