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结算审核" sheetId="2" r:id="rId1"/>
  </sheets>
  <definedNames>
    <definedName name="_xlnm._FilterDatabase" localSheetId="0" hidden="1">结算审核!#REF!</definedName>
  </definedNames>
  <calcPr calcId="144525"/>
</workbook>
</file>

<file path=xl/sharedStrings.xml><?xml version="1.0" encoding="utf-8"?>
<sst xmlns="http://schemas.openxmlformats.org/spreadsheetml/2006/main" count="40" uniqueCount="26">
  <si>
    <t>工程结算-审核</t>
  </si>
  <si>
    <t>工程名称：奥森购物中心麦当劳排油烟管、给水管及排烟管改造</t>
  </si>
  <si>
    <t>编号</t>
  </si>
  <si>
    <t>项目名称</t>
  </si>
  <si>
    <t>单位</t>
  </si>
  <si>
    <t>报审</t>
  </si>
  <si>
    <t>审定</t>
  </si>
  <si>
    <t>审减金额</t>
  </si>
  <si>
    <t>备注</t>
  </si>
  <si>
    <t>数量</t>
  </si>
  <si>
    <t>单价</t>
  </si>
  <si>
    <t>小计</t>
  </si>
  <si>
    <t>不锈钢排油烟管1500*500*1.5mm</t>
  </si>
  <si>
    <t>m2</t>
  </si>
  <si>
    <t>合同单价</t>
  </si>
  <si>
    <t>不锈钢排油烟管600*400*0.75mm</t>
  </si>
  <si>
    <t>304不锈钢150°防火阀1500*500</t>
  </si>
  <si>
    <t>个</t>
  </si>
  <si>
    <t>304不锈钢150°防火阀600*400</t>
  </si>
  <si>
    <t>消防排烟管800*320*0.75mm</t>
  </si>
  <si>
    <t>给水管DN32</t>
  </si>
  <si>
    <t>m</t>
  </si>
  <si>
    <t>铜闸阀DN32</t>
  </si>
  <si>
    <t>给水橡塑保温</t>
  </si>
  <si>
    <t>m3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</si>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</sst>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3" fillId="21" borderId="6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Q7" sqref="Q7"/>
    </sheetView>
  </sheetViews>
  <sheetFormatPr defaultColWidth="9" defaultRowHeight="25" customHeight="1"/>
  <cols>
    <col min="1" max="1" width="6.125" style="1" customWidth="1"/>
    <col min="2" max="2" width="28.125" style="1" customWidth="1"/>
    <col min="3" max="3" width="7.5" style="1" customWidth="1"/>
    <col min="4" max="5" width="9" style="1"/>
    <col min="6" max="6" width="10.375" style="1"/>
    <col min="7" max="8" width="9" style="1"/>
    <col min="9" max="9" width="9.25" style="1"/>
    <col min="10" max="10" width="10.125" style="1"/>
    <col min="11" max="11" width="18.3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 t="s">
        <v>6</v>
      </c>
      <c r="H3" s="4"/>
      <c r="I3" s="4"/>
      <c r="J3" s="4" t="s">
        <v>7</v>
      </c>
      <c r="K3" s="4" t="s">
        <v>8</v>
      </c>
    </row>
    <row r="4" ht="20" customHeight="1" spans="1:11">
      <c r="A4" s="4"/>
      <c r="B4" s="4"/>
      <c r="C4" s="4"/>
      <c r="D4" s="4" t="s">
        <v>9</v>
      </c>
      <c r="E4" s="4" t="s">
        <v>10</v>
      </c>
      <c r="F4" s="4" t="s">
        <v>11</v>
      </c>
      <c r="G4" s="4" t="s">
        <v>9</v>
      </c>
      <c r="H4" s="4" t="s">
        <v>10</v>
      </c>
      <c r="I4" s="4" t="s">
        <v>11</v>
      </c>
      <c r="J4" s="4"/>
      <c r="K4" s="4"/>
    </row>
    <row r="5" ht="30" customHeight="1" spans="1:11">
      <c r="A5" s="4">
        <v>1</v>
      </c>
      <c r="B5" s="5" t="s">
        <v>12</v>
      </c>
      <c r="C5" s="4" t="s">
        <v>13</v>
      </c>
      <c r="D5" s="6">
        <v>46</v>
      </c>
      <c r="E5" s="6">
        <v>598.43</v>
      </c>
      <c r="F5" s="6">
        <f t="shared" ref="F5:F11" si="0">D5*E5</f>
        <v>27527.78</v>
      </c>
      <c r="G5" s="7">
        <f>(1.5+0.5)*2*(9.79+1.66)</f>
        <v>45.8</v>
      </c>
      <c r="H5" s="7">
        <v>598.43</v>
      </c>
      <c r="I5" s="7">
        <f>G5*H5</f>
        <v>27408.094</v>
      </c>
      <c r="J5" s="6">
        <f>I5-F5</f>
        <v>-119.686000000002</v>
      </c>
      <c r="K5" s="5" t="s">
        <v>14</v>
      </c>
    </row>
    <row r="6" ht="30" customHeight="1" spans="1:11">
      <c r="A6" s="4">
        <v>2</v>
      </c>
      <c r="B6" s="5" t="s">
        <v>15</v>
      </c>
      <c r="C6" s="4" t="s">
        <v>13</v>
      </c>
      <c r="D6" s="6">
        <v>36.6</v>
      </c>
      <c r="E6" s="6">
        <v>472.26</v>
      </c>
      <c r="F6" s="6">
        <f t="shared" si="0"/>
        <v>17284.716</v>
      </c>
      <c r="G6" s="7">
        <f>(0.6+0.4)*2*(1.05+8.45+2.92+5)</f>
        <v>34.84</v>
      </c>
      <c r="H6" s="7">
        <v>472.26</v>
      </c>
      <c r="I6" s="7">
        <f t="shared" ref="I6:I12" si="1">G6*H6</f>
        <v>16453.5384</v>
      </c>
      <c r="J6" s="6">
        <f t="shared" ref="J6:J13" si="2">I6-F6</f>
        <v>-831.177599999999</v>
      </c>
      <c r="K6" s="5" t="s">
        <v>14</v>
      </c>
    </row>
    <row r="7" ht="30" customHeight="1" spans="1:11">
      <c r="A7" s="4">
        <v>3</v>
      </c>
      <c r="B7" s="5" t="s">
        <v>16</v>
      </c>
      <c r="C7" s="4" t="s">
        <v>17</v>
      </c>
      <c r="D7" s="6">
        <v>1</v>
      </c>
      <c r="E7" s="6">
        <v>1094.48</v>
      </c>
      <c r="F7" s="6">
        <f t="shared" si="0"/>
        <v>1094.48</v>
      </c>
      <c r="G7" s="6">
        <v>1</v>
      </c>
      <c r="H7" s="6">
        <f>350.89+743.59</f>
        <v>1094.48</v>
      </c>
      <c r="I7" s="6">
        <f t="shared" si="1"/>
        <v>1094.48</v>
      </c>
      <c r="J7" s="6">
        <f t="shared" si="2"/>
        <v>0</v>
      </c>
      <c r="K7" s="5" t="s">
        <v>14</v>
      </c>
    </row>
    <row r="8" ht="30" customHeight="1" spans="1:11">
      <c r="A8" s="4">
        <v>4</v>
      </c>
      <c r="B8" s="5" t="s">
        <v>18</v>
      </c>
      <c r="C8" s="4" t="s">
        <v>17</v>
      </c>
      <c r="D8" s="6">
        <v>1</v>
      </c>
      <c r="E8" s="6">
        <v>898.59</v>
      </c>
      <c r="F8" s="6">
        <f t="shared" si="0"/>
        <v>898.59</v>
      </c>
      <c r="G8" s="6">
        <v>1</v>
      </c>
      <c r="H8" s="6">
        <f>188.59+710</f>
        <v>898.59</v>
      </c>
      <c r="I8" s="6">
        <f t="shared" si="1"/>
        <v>898.59</v>
      </c>
      <c r="J8" s="6">
        <f t="shared" si="2"/>
        <v>0</v>
      </c>
      <c r="K8" s="5" t="s">
        <v>14</v>
      </c>
    </row>
    <row r="9" ht="30" customHeight="1" spans="1:11">
      <c r="A9" s="4">
        <v>5</v>
      </c>
      <c r="B9" s="5" t="s">
        <v>19</v>
      </c>
      <c r="C9" s="4" t="s">
        <v>13</v>
      </c>
      <c r="D9" s="6">
        <v>48.7</v>
      </c>
      <c r="E9" s="6">
        <v>105.14</v>
      </c>
      <c r="F9" s="6">
        <f t="shared" si="0"/>
        <v>5120.318</v>
      </c>
      <c r="G9" s="7">
        <v>48.7</v>
      </c>
      <c r="H9" s="7">
        <v>105.14</v>
      </c>
      <c r="I9" s="7">
        <f t="shared" si="1"/>
        <v>5120.318</v>
      </c>
      <c r="J9" s="6">
        <f t="shared" si="2"/>
        <v>0</v>
      </c>
      <c r="K9" s="5" t="s">
        <v>14</v>
      </c>
    </row>
    <row r="10" ht="30" customHeight="1" spans="1:11">
      <c r="A10" s="4">
        <v>6</v>
      </c>
      <c r="B10" s="5" t="s">
        <v>20</v>
      </c>
      <c r="C10" s="4" t="s">
        <v>21</v>
      </c>
      <c r="D10" s="6">
        <v>30</v>
      </c>
      <c r="E10" s="6">
        <v>62.06</v>
      </c>
      <c r="F10" s="6">
        <f t="shared" si="0"/>
        <v>1861.8</v>
      </c>
      <c r="G10" s="6">
        <v>30</v>
      </c>
      <c r="H10" s="6">
        <v>62.06</v>
      </c>
      <c r="I10" s="6">
        <f t="shared" si="1"/>
        <v>1861.8</v>
      </c>
      <c r="J10" s="6">
        <f t="shared" si="2"/>
        <v>0</v>
      </c>
      <c r="K10" s="5" t="s">
        <v>14</v>
      </c>
    </row>
    <row r="11" ht="30" customHeight="1" spans="1:11">
      <c r="A11" s="4">
        <v>7</v>
      </c>
      <c r="B11" s="5" t="s">
        <v>22</v>
      </c>
      <c r="C11" s="4" t="s">
        <v>17</v>
      </c>
      <c r="D11" s="6">
        <v>2</v>
      </c>
      <c r="E11" s="6">
        <v>61.07</v>
      </c>
      <c r="F11" s="6">
        <f t="shared" si="0"/>
        <v>122.14</v>
      </c>
      <c r="G11" s="6">
        <v>2</v>
      </c>
      <c r="H11" s="6">
        <v>61.07</v>
      </c>
      <c r="I11" s="6">
        <f t="shared" si="1"/>
        <v>122.14</v>
      </c>
      <c r="J11" s="6">
        <f t="shared" si="2"/>
        <v>0</v>
      </c>
      <c r="K11" s="5" t="s">
        <v>14</v>
      </c>
    </row>
    <row r="12" ht="30" customHeight="1" spans="1:11">
      <c r="A12" s="4">
        <v>8</v>
      </c>
      <c r="B12" s="5" t="s">
        <v>23</v>
      </c>
      <c r="C12" s="4" t="s">
        <v>24</v>
      </c>
      <c r="D12" s="6">
        <v>0.155</v>
      </c>
      <c r="E12" s="6">
        <v>2257.6</v>
      </c>
      <c r="F12" s="6">
        <v>350.53</v>
      </c>
      <c r="G12" s="6">
        <f>G10*0.0041</f>
        <v>0.123</v>
      </c>
      <c r="H12" s="6">
        <f>1382.1+875.5</f>
        <v>2257.6</v>
      </c>
      <c r="I12" s="6">
        <f t="shared" si="1"/>
        <v>277.6848</v>
      </c>
      <c r="J12" s="6">
        <f t="shared" si="2"/>
        <v>-72.8452</v>
      </c>
      <c r="K12" s="5" t="s">
        <v>14</v>
      </c>
    </row>
    <row r="13" ht="30" customHeight="1" spans="1:11">
      <c r="A13" s="4"/>
      <c r="B13" s="5" t="s">
        <v>25</v>
      </c>
      <c r="C13" s="5"/>
      <c r="D13" s="6"/>
      <c r="E13" s="6"/>
      <c r="F13" s="6">
        <f>SUM(F5:F12)</f>
        <v>54260.354</v>
      </c>
      <c r="G13" s="6"/>
      <c r="H13" s="6"/>
      <c r="I13" s="6">
        <f>SUM(I5:I12)</f>
        <v>53236.6452</v>
      </c>
      <c r="J13" s="6">
        <f t="shared" si="2"/>
        <v>-1023.70879999999</v>
      </c>
      <c r="K13" s="5"/>
    </row>
  </sheetData>
  <mergeCells count="9">
    <mergeCell ref="A1:K1"/>
    <mergeCell ref="A2:K2"/>
    <mergeCell ref="D3:F3"/>
    <mergeCell ref="G3:I3"/>
    <mergeCell ref="A3:A4"/>
    <mergeCell ref="B3:B4"/>
    <mergeCell ref="C3:C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</cp:lastModifiedBy>
  <dcterms:created xsi:type="dcterms:W3CDTF">2021-03-18T02:46:00Z</dcterms:created>
  <dcterms:modified xsi:type="dcterms:W3CDTF">2021-08-10T08:24:49Z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