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清单" sheetId="3" r:id="rId1"/>
    <sheet name="Sheet1" sheetId="4" r:id="rId2"/>
  </sheets>
  <definedNames>
    <definedName name="_xlnm._FilterDatabase" localSheetId="0" hidden="1">清单!$A$2:$M$45</definedName>
    <definedName name="_xlnm.Print_Area" localSheetId="0">清单!$A$1:$I$45</definedName>
    <definedName name="_xlnm.Print_Titles" localSheetId="0">清单!$1:$3</definedName>
    <definedName name="_xlnm.Print_Area" localSheetId="1">Sheet1!$A$1:$H$45</definedName>
  </definedNames>
  <calcPr calcId="144525"/>
</workbook>
</file>

<file path=xl/sharedStrings.xml><?xml version="1.0" encoding="utf-8"?>
<sst xmlns="http://schemas.openxmlformats.org/spreadsheetml/2006/main" count="233" uniqueCount="83">
  <si>
    <t>新华阳光集团2021-2022年度空调施工工程清单</t>
  </si>
  <si>
    <t>序号</t>
  </si>
  <si>
    <t>名称</t>
  </si>
  <si>
    <t>项目特征描述</t>
  </si>
  <si>
    <t>单位</t>
  </si>
  <si>
    <t>工程量</t>
  </si>
  <si>
    <t>审核工程</t>
  </si>
  <si>
    <t>综合单价不含税（元）</t>
  </si>
  <si>
    <t>综合合价不含税（元）</t>
  </si>
  <si>
    <t>备注</t>
  </si>
  <si>
    <t>一、拆除工程</t>
  </si>
  <si>
    <t>风机盘管FP-136</t>
  </si>
  <si>
    <t>1.名称:风盘移位（拆除及安装利旧）                                2.符合设计、二次优化及施工规范、招标文件中的技术要求</t>
  </si>
  <si>
    <t>台</t>
  </si>
  <si>
    <t>通风管道拆除</t>
  </si>
  <si>
    <t>1.名称:通风管道拆除
2.规格:周长1200mm以内   
3.包含管件、支架、风道保温层、保护层等拆除                                  4.搬运至指定位置，码放整齐                                5.未尽事宜详见设计图纸、招标文件、满足设计及相关规范要求</t>
  </si>
  <si>
    <t>㎡</t>
  </si>
  <si>
    <t>二、空调设备</t>
  </si>
  <si>
    <t>风机盘管FP-51</t>
  </si>
  <si>
    <t>1.名称:风机盘管                                  2.型号:FP-51 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</si>
  <si>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风机盘管FP-85</t>
  </si>
  <si>
    <t>1.名称:风机盘管                                  2.型号:FP-85 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</si>
  <si>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1.名称:风机盘管                                  2.型号:FP-136                         3.遥控控制，带回风箱                                     4.吊装，包含设备支吊架制作安装           5.设备保温绝热，支吊架除锈刷漆                                                                          6.未尽事宜详见设计图纸、招标文件、满足设计及相关规范要求</t>
  </si>
  <si>
    <t>遥控器</t>
  </si>
  <si>
    <t>1.名称:液晶温控遥控器                                  2.未尽事宜详见设计图纸、招标文件、满足设计及相关规范要求</t>
  </si>
  <si>
    <t>温控面板</t>
  </si>
  <si>
    <t>1.名称:液晶温控面板                                  2.未尽事宜详见设计图纸、招标文件、满足设计及相关规范要求</t>
  </si>
  <si>
    <t>三、空调通风系统</t>
  </si>
  <si>
    <t>通风管道</t>
  </si>
  <si>
    <t>1.名称:碳钢风管
2.材质:镀锌薄钢板
3.形状:矩形
4.板材厚度:0.75mm                         5.包含管道支吊架制作安装                  6.支吊架除锈刷漆                                     7.未尽事宜详见设计图纸、招标文件、满足设计及相关规范要求</t>
  </si>
  <si>
    <t>软风道</t>
  </si>
  <si>
    <t>1.名称:软接头制作安装
2.材质:铝箔                               3.未尽事宜详见设计图纸、招标文件、满足设计及相关规范要求</t>
  </si>
  <si>
    <t>通风管道绝热</t>
  </si>
  <si>
    <t>1.绝热材料品种:橡塑材料
2.绝热厚度:30mm                       3.未尽事宜详见设计图纸、招标文件、满足设计及相关规范要求</t>
  </si>
  <si>
    <t>送风口</t>
  </si>
  <si>
    <t>1.名称:送风口
2.型号:800*150mm                            3.未尽事宜详见设计图纸、招标文件、满足设计及相关规范要求</t>
  </si>
  <si>
    <t>个</t>
  </si>
  <si>
    <t>回风口</t>
  </si>
  <si>
    <t>1.名称:回风口（带网）
2.型号:800*150mm                              3.未尽事宜详见设计图纸、招标文件、满足设计及相关规范要求</t>
  </si>
  <si>
    <t>四、空调水系统</t>
  </si>
  <si>
    <t>镀锌钢管</t>
  </si>
  <si>
    <t>1.名称:镀锌钢管                       2.安装部位:室内
3.介质:空调水
4.规格、压力等级:DN25
5.连接形式:螺纹连接
6.包含管道支吊架制作安装                  7.除锈刷漆
8.压力试验及吹、洗设计要求:水压试验   9.未尽事宜详见设计图纸、招标文件、满足设计及相关规范要求</t>
  </si>
  <si>
    <t>米</t>
  </si>
  <si>
    <t>1.名称:镀锌钢管                       2.安装部位:室内
3.介质:空调水
4.规格、压力等级:DN32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</si>
  <si>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4.规格、压力等级:DN40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</si>
  <si>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4.规格、压力等级:DN50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</si>
  <si>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4.规格、压力等级:DN65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</si>
  <si>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                       2.安装部位:室内
3.介质:空调水
4.规格、压力等级:DN80
5.连接形式:螺纹连接
6.包含管道支吊架制作安装                  7.除锈刷漆
8.压力试验及吹、洗设计要求:水压试验   9.未尽事宜详见设计图纸、招标文件、满足设计及相关规范要求</t>
  </si>
  <si>
    <t>镀锌钢管（冷凝水管）</t>
  </si>
  <si>
    <t>1.名称:镀锌钢管（冷凝水管）                       2.安装部位:室内
3.介质:空调水
4.规格、压力等级:DN20
5.连接形式:螺纹连接
6.包含管道支吊架制作安装                  7.除锈刷漆
8.压力试验及吹、洗设计要求:水压试验   9.未尽事宜详见设计图纸、招标文件、满足设计及相关规范要求</t>
  </si>
  <si>
    <t>1.名称:镀锌钢管（冷凝水管）                       2.安装部位:室内
3.介质:空调水
4.规格、压力等级:DN32
5.连接形式:螺纹连接
6.包含管道支吊架制作安装                  7.除锈刷漆
8.压力试验及吹、洗设计要求:水压试验   9.未尽事宜详见设计图纸、招标文件、满足设计及相关规范要求</t>
  </si>
  <si>
    <t>管道保温</t>
  </si>
  <si>
    <t>1.绝热材料品种:橡塑制品
2.绝热厚度:30mm                       3.未尽事宜详见设计图纸、招标文件、满足设计及相关规范要求</t>
  </si>
  <si>
    <t>m³</t>
  </si>
  <si>
    <t>螺纹阀门</t>
  </si>
  <si>
    <t>1.名称:截止阀
2.规格:DN25
3.连接方式：螺纹连接
4.安装                                            5.未尽事宜详见设计图纸、招标文件、满足设计及相关规范要求</t>
  </si>
  <si>
    <t>过滤器</t>
  </si>
  <si>
    <t>1.名称:过滤器
2.规格、压力等级:DN20
3.连接形式:螺纹连接                       4.未尽事宜详见设计图纸、招标文件、满足设计及相关规范要求</t>
  </si>
  <si>
    <t>金属软接头</t>
  </si>
  <si>
    <t>1.名称:金属软接头
2.型号、规格:DN25                      3.连接形式:螺纹连接                         4.未尽事宜详见设计图纸、招标文件、满足设计及相关规范要求</t>
  </si>
  <si>
    <t>1.名称:电磁阀
2.规格:DN20
3.连接方式：螺纹连接
4.安装                                           5.未尽事宜详见设计图纸、招标文件、满足设计及相关规范要求</t>
  </si>
  <si>
    <t>五、电气系统</t>
  </si>
  <si>
    <t>电气配管</t>
  </si>
  <si>
    <t>1.名称:电气配管
2.规格:JDG20
3.配置形式:明配
4.过路盒（箱）供应、安装
5.管堵，剔槽                           6.包含支吊架制作安装，除锈刷漆
7.未尽事宜详见设计图纸、招标文件、满足设计及相关规范要求</t>
  </si>
  <si>
    <t>m</t>
  </si>
  <si>
    <t>金属软管</t>
  </si>
  <si>
    <t>1.名称:金属软管
2.规格:DN20
3.未尽事宜详见设计图纸、招标文件、满足设计及相关规范要求</t>
  </si>
  <si>
    <t>电线</t>
  </si>
  <si>
    <t>1.名称:电线 
2.配线形式:动力线路
3.规格型号：BV 1.5m2
4.材质:铜芯
5.配线部位:管内
6.穿引线，焊接包头等                         7.未尽事宜详见设计图纸、招标文件、满足设计及相关规范要求</t>
  </si>
  <si>
    <t>1.名称:电线 
2.配线形式:动力线路
3.规格型号：BV 2.5m2
4.材质:铜芯
5.配线部位:管内
6.穿引线，焊接包头等                         7.未尽事宜详见设计图纸、招标文件、满足设计及相关规范要求</t>
  </si>
  <si>
    <t>接线盒</t>
  </si>
  <si>
    <t>1.名称:接线盒
2.材质:钢制
3.规格:86H
4.安装形式:暗装                       5.未尽事宜详见设计图纸、招标文件、满足设计及相关规范要求</t>
  </si>
  <si>
    <t>系统调试</t>
  </si>
  <si>
    <t xml:space="preserve">1.系统调试                                 2.未尽事宜详见设计图纸、招标文件、满足设计及相关规范要求     </t>
  </si>
  <si>
    <t>项</t>
  </si>
  <si>
    <t>费率为直接费的1%</t>
  </si>
  <si>
    <t>如有补项、在本条之后补充</t>
  </si>
  <si>
    <t>直接费合计（税前价）</t>
  </si>
  <si>
    <t>元</t>
  </si>
  <si>
    <t>税金</t>
  </si>
  <si>
    <t>总计（含税）</t>
  </si>
  <si>
    <t xml:space="preserve">注：
1.本表综合单价(包含人工费、材料费、机械费、措施费、管理费利润及规费、风险等全部内容)，价税分离。
2.投标工程量暂定，清单项如有补充可列入补充项。
3.定标后跟据各项目情况分项目、分批次签订单项施工合同，工程量以施工合同为准，单价执行本表综合单价，本表清单缺项的双方以市场价格共同商定 。
3.配管配线损耗均考虑在综合单价中。
4.线管、桥架、管道等的穿墙穿楼板开洞、封堵恢复、防水修复均考虑在综合单价中。
5.风机吊支架及风管均已含在风机风管清单项中，不单独计入。
</t>
  </si>
  <si>
    <t>新华创新产业园8层2.0办公室空调改造工程</t>
  </si>
</sst>
</file>

<file path=xl/styles.xml><?xml version="1.0" encoding="utf-8"?>
<styleSheet xmlns="http://schemas.openxmlformats.org/spreadsheetml/2006/main">
  <numFmts count="8">
    <numFmt numFmtId="176" formatCode="0;[Red]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0;[Red]0.00"/>
    <numFmt numFmtId="179" formatCode="0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1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1" borderId="8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2" fillId="12" borderId="9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5" fillId="0" borderId="0"/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176" fontId="2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/>
    </xf>
    <xf numFmtId="176" fontId="2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>
      <alignment vertical="center"/>
    </xf>
    <xf numFmtId="177" fontId="2" fillId="0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vertical="center" wrapText="1"/>
    </xf>
    <xf numFmtId="0" fontId="3" fillId="0" borderId="1" xfId="52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52" applyFont="1" applyFill="1" applyBorder="1" applyAlignment="1">
      <alignment horizontal="left" vertical="center"/>
    </xf>
    <xf numFmtId="177" fontId="3" fillId="0" borderId="1" xfId="54" applyNumberFormat="1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 applyProtection="1">
      <alignment horizontal="left" vertical="center" wrapText="1"/>
    </xf>
    <xf numFmtId="1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vertical="center" wrapText="1"/>
    </xf>
    <xf numFmtId="176" fontId="1" fillId="0" borderId="1" xfId="0" applyNumberFormat="1" applyFont="1" applyFill="1" applyBorder="1" applyAlignment="1" applyProtection="1">
      <alignment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9" fontId="1" fillId="0" borderId="1" xfId="0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 wrapText="1"/>
    </xf>
    <xf numFmtId="176" fontId="1" fillId="0" borderId="5" xfId="0" applyNumberFormat="1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>
      <alignment vertical="center"/>
    </xf>
    <xf numFmtId="177" fontId="1" fillId="2" borderId="0" xfId="0" applyNumberFormat="1" applyFont="1" applyFill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left" vertical="center"/>
    </xf>
    <xf numFmtId="176" fontId="2" fillId="2" borderId="0" xfId="0" applyNumberFormat="1" applyFont="1" applyFill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 wrapText="1"/>
    </xf>
    <xf numFmtId="176" fontId="2" fillId="2" borderId="1" xfId="0" applyNumberFormat="1" applyFont="1" applyFill="1" applyBorder="1" applyAlignment="1" applyProtection="1">
      <alignment horizontal="center" vertical="center" wrapText="1"/>
    </xf>
    <xf numFmtId="176" fontId="2" fillId="2" borderId="2" xfId="0" applyNumberFormat="1" applyFont="1" applyFill="1" applyBorder="1" applyAlignment="1" applyProtection="1">
      <alignment horizontal="center" vertical="center" wrapText="1"/>
    </xf>
    <xf numFmtId="176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0" fontId="2" fillId="2" borderId="5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177" fontId="2" fillId="2" borderId="1" xfId="0" applyNumberFormat="1" applyFont="1" applyFill="1" applyBorder="1" applyAlignment="1" applyProtection="1">
      <alignment horizontal="center" vertical="center" wrapText="1"/>
    </xf>
    <xf numFmtId="177" fontId="1" fillId="0" borderId="1" xfId="0" applyNumberFormat="1" applyFont="1" applyFill="1" applyBorder="1" applyAlignment="1" applyProtection="1">
      <alignment horizontal="center" vertical="center"/>
    </xf>
    <xf numFmtId="177" fontId="2" fillId="2" borderId="1" xfId="0" applyNumberFormat="1" applyFont="1" applyFill="1" applyBorder="1" applyAlignment="1" applyProtection="1">
      <alignment vertical="center" wrapText="1"/>
    </xf>
    <xf numFmtId="0" fontId="3" fillId="3" borderId="1" xfId="52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left" vertical="center"/>
    </xf>
    <xf numFmtId="0" fontId="1" fillId="4" borderId="1" xfId="0" applyFont="1" applyFill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177" fontId="1" fillId="4" borderId="1" xfId="0" applyNumberFormat="1" applyFont="1" applyFill="1" applyBorder="1" applyAlignment="1" applyProtection="1">
      <alignment horizontal="center" vertical="center" wrapText="1"/>
    </xf>
    <xf numFmtId="176" fontId="1" fillId="4" borderId="1" xfId="0" applyNumberFormat="1" applyFont="1" applyFill="1" applyBorder="1" applyAlignment="1" applyProtection="1">
      <alignment horizontal="center" vertical="center" wrapText="1"/>
    </xf>
    <xf numFmtId="179" fontId="2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52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3" borderId="1" xfId="52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177" fontId="3" fillId="2" borderId="1" xfId="54" applyNumberFormat="1" applyFont="1" applyFill="1" applyBorder="1" applyAlignment="1">
      <alignment horizontal="left" vertical="center" wrapText="1"/>
    </xf>
    <xf numFmtId="10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vertical="center" wrapText="1"/>
    </xf>
    <xf numFmtId="176" fontId="1" fillId="2" borderId="1" xfId="0" applyNumberFormat="1" applyFont="1" applyFill="1" applyBorder="1" applyAlignment="1" applyProtection="1">
      <alignment vertical="center" wrapText="1"/>
    </xf>
    <xf numFmtId="9" fontId="1" fillId="2" borderId="1" xfId="0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176" fontId="1" fillId="2" borderId="5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vertical="center" wrapText="1"/>
    </xf>
    <xf numFmtId="0" fontId="1" fillId="2" borderId="1" xfId="0" applyFont="1" applyFill="1" applyBorder="1">
      <alignment vertical="center"/>
    </xf>
    <xf numFmtId="0" fontId="1" fillId="4" borderId="1" xfId="0" applyFont="1" applyFill="1" applyBorder="1">
      <alignment vertical="center"/>
    </xf>
    <xf numFmtId="1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Normal" xfId="52"/>
    <cellStyle name="常规 2" xfId="53"/>
    <cellStyle name="常规 3" xfId="54"/>
    <cellStyle name="常规 5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45"/>
  <sheetViews>
    <sheetView view="pageBreakPreview" zoomScale="115" zoomScaleNormal="115"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2"/>
  <cols>
    <col min="1" max="1" width="3.85833333333333" style="49" customWidth="1"/>
    <col min="2" max="2" width="13.4083333333333" style="50" customWidth="1"/>
    <col min="3" max="3" width="26.375" style="50" customWidth="1"/>
    <col min="4" max="4" width="5.68333333333333" style="49" customWidth="1"/>
    <col min="5" max="5" width="9.325" style="51" customWidth="1"/>
    <col min="6" max="6" width="10.0916666666667" style="51" customWidth="1"/>
    <col min="7" max="7" width="14.775" style="51" customWidth="1"/>
    <col min="8" max="8" width="11.5333333333333" style="51" customWidth="1"/>
    <col min="9" max="9" width="12.625" style="49"/>
    <col min="10" max="10" width="9.5" style="52" customWidth="1"/>
    <col min="11" max="11" width="8.8" style="49" customWidth="1"/>
    <col min="12" max="12" width="9.5" style="52" customWidth="1"/>
    <col min="13" max="16384" width="9" style="49"/>
  </cols>
  <sheetData>
    <row r="1" ht="41" customHeight="1" spans="1:9">
      <c r="A1" s="53" t="s">
        <v>0</v>
      </c>
      <c r="B1" s="54"/>
      <c r="C1" s="54"/>
      <c r="D1" s="53"/>
      <c r="E1" s="55"/>
      <c r="F1" s="55"/>
      <c r="G1" s="55"/>
      <c r="H1" s="55"/>
      <c r="I1" s="53"/>
    </row>
    <row r="2" spans="1:9">
      <c r="A2" s="56" t="s">
        <v>1</v>
      </c>
      <c r="B2" s="57" t="s">
        <v>2</v>
      </c>
      <c r="C2" s="58" t="s">
        <v>3</v>
      </c>
      <c r="D2" s="56" t="s">
        <v>4</v>
      </c>
      <c r="E2" s="59" t="s">
        <v>5</v>
      </c>
      <c r="F2" s="60" t="s">
        <v>6</v>
      </c>
      <c r="G2" s="60" t="s">
        <v>7</v>
      </c>
      <c r="H2" s="60" t="s">
        <v>8</v>
      </c>
      <c r="I2" s="98" t="s">
        <v>9</v>
      </c>
    </row>
    <row r="3" spans="1:9">
      <c r="A3" s="56"/>
      <c r="B3" s="57"/>
      <c r="C3" s="58"/>
      <c r="D3" s="56"/>
      <c r="E3" s="59"/>
      <c r="F3" s="61"/>
      <c r="G3" s="61"/>
      <c r="H3" s="61"/>
      <c r="I3" s="99"/>
    </row>
    <row r="4" ht="14" customHeight="1" spans="1:9">
      <c r="A4" s="62" t="s">
        <v>10</v>
      </c>
      <c r="B4" s="63"/>
      <c r="C4" s="63"/>
      <c r="D4" s="64"/>
      <c r="E4" s="64"/>
      <c r="F4" s="64"/>
      <c r="G4" s="64"/>
      <c r="H4" s="56">
        <f>H5+H6</f>
        <v>3017</v>
      </c>
      <c r="I4" s="100"/>
    </row>
    <row r="5" ht="41" customHeight="1" outlineLevel="1" spans="1:10">
      <c r="A5" s="56">
        <v>1</v>
      </c>
      <c r="B5" s="65" t="s">
        <v>11</v>
      </c>
      <c r="C5" s="66" t="s">
        <v>12</v>
      </c>
      <c r="D5" s="67" t="s">
        <v>13</v>
      </c>
      <c r="E5" s="68">
        <v>5</v>
      </c>
      <c r="F5" s="68">
        <v>5</v>
      </c>
      <c r="G5" s="68">
        <v>350</v>
      </c>
      <c r="H5" s="69">
        <f>G5*E5</f>
        <v>1750</v>
      </c>
      <c r="I5" s="101"/>
      <c r="J5" s="52">
        <f>F5*G5</f>
        <v>1750</v>
      </c>
    </row>
    <row r="6" ht="67" customHeight="1" outlineLevel="1" spans="1:10">
      <c r="A6" s="56">
        <v>2</v>
      </c>
      <c r="B6" s="65" t="s">
        <v>14</v>
      </c>
      <c r="C6" s="66" t="s">
        <v>15</v>
      </c>
      <c r="D6" s="67" t="s">
        <v>16</v>
      </c>
      <c r="E6" s="68">
        <v>35</v>
      </c>
      <c r="F6" s="68">
        <v>35</v>
      </c>
      <c r="G6" s="68">
        <v>36.2</v>
      </c>
      <c r="H6" s="69">
        <f>G6*E6</f>
        <v>1267</v>
      </c>
      <c r="I6" s="101"/>
      <c r="J6" s="52">
        <f>F6*G6</f>
        <v>1267</v>
      </c>
    </row>
    <row r="7" ht="32" customHeight="1" spans="1:10">
      <c r="A7" s="58" t="s">
        <v>17</v>
      </c>
      <c r="B7" s="57"/>
      <c r="C7" s="58"/>
      <c r="D7" s="56"/>
      <c r="E7" s="70"/>
      <c r="F7" s="70"/>
      <c r="G7" s="70"/>
      <c r="H7" s="59">
        <f>H8+H9+H10+H11+H12</f>
        <v>23301.5</v>
      </c>
      <c r="I7" s="101"/>
      <c r="J7" s="52">
        <f t="shared" ref="J6:J38" si="0">F7*G7</f>
        <v>0</v>
      </c>
    </row>
    <row r="8" ht="84" outlineLevel="1" spans="1:10">
      <c r="A8" s="56">
        <v>1</v>
      </c>
      <c r="B8" s="65" t="s">
        <v>18</v>
      </c>
      <c r="C8" s="66" t="s">
        <v>19</v>
      </c>
      <c r="D8" s="67" t="s">
        <v>13</v>
      </c>
      <c r="E8" s="68">
        <v>10</v>
      </c>
      <c r="F8" s="68">
        <v>10</v>
      </c>
      <c r="G8" s="68">
        <v>962.84</v>
      </c>
      <c r="H8" s="69">
        <f>G8*E8</f>
        <v>9628.4</v>
      </c>
      <c r="I8" s="101"/>
      <c r="J8" s="52">
        <f>F8*G8</f>
        <v>9628.4</v>
      </c>
    </row>
    <row r="9" ht="84" outlineLevel="1" spans="1:10">
      <c r="A9" s="56">
        <v>2</v>
      </c>
      <c r="B9" s="65" t="s">
        <v>20</v>
      </c>
      <c r="C9" s="66" t="s">
        <v>21</v>
      </c>
      <c r="D9" s="67" t="s">
        <v>13</v>
      </c>
      <c r="E9" s="68">
        <v>3</v>
      </c>
      <c r="F9" s="68">
        <v>3</v>
      </c>
      <c r="G9" s="68">
        <v>1178.76</v>
      </c>
      <c r="H9" s="69">
        <f>G9*E9</f>
        <v>3536.28</v>
      </c>
      <c r="I9" s="101"/>
      <c r="J9" s="52">
        <f t="shared" si="0"/>
        <v>3536.28</v>
      </c>
    </row>
    <row r="10" ht="84" outlineLevel="1" spans="1:10">
      <c r="A10" s="56">
        <v>3</v>
      </c>
      <c r="B10" s="65" t="s">
        <v>11</v>
      </c>
      <c r="C10" s="66" t="s">
        <v>22</v>
      </c>
      <c r="D10" s="67" t="s">
        <v>13</v>
      </c>
      <c r="E10" s="68">
        <v>3</v>
      </c>
      <c r="F10" s="68">
        <v>3</v>
      </c>
      <c r="G10" s="68">
        <v>1465.28</v>
      </c>
      <c r="H10" s="69">
        <f>G10*E10</f>
        <v>4395.84</v>
      </c>
      <c r="I10" s="101"/>
      <c r="J10" s="52">
        <f t="shared" si="0"/>
        <v>4395.84</v>
      </c>
    </row>
    <row r="11" ht="36" outlineLevel="1" spans="1:10">
      <c r="A11" s="56">
        <v>4</v>
      </c>
      <c r="B11" s="65" t="s">
        <v>23</v>
      </c>
      <c r="C11" s="66" t="s">
        <v>24</v>
      </c>
      <c r="D11" s="67" t="s">
        <v>13</v>
      </c>
      <c r="E11" s="68">
        <v>21</v>
      </c>
      <c r="F11" s="68">
        <v>21</v>
      </c>
      <c r="G11" s="71">
        <v>120</v>
      </c>
      <c r="H11" s="69">
        <f>G11*E11</f>
        <v>2520</v>
      </c>
      <c r="I11" s="101"/>
      <c r="J11" s="52">
        <f t="shared" si="0"/>
        <v>2520</v>
      </c>
    </row>
    <row r="12" ht="36" outlineLevel="1" spans="1:10">
      <c r="A12" s="56">
        <v>5</v>
      </c>
      <c r="B12" s="65" t="s">
        <v>25</v>
      </c>
      <c r="C12" s="66" t="s">
        <v>26</v>
      </c>
      <c r="D12" s="67" t="s">
        <v>13</v>
      </c>
      <c r="E12" s="68">
        <v>21</v>
      </c>
      <c r="F12" s="68">
        <v>21</v>
      </c>
      <c r="G12" s="71">
        <v>153.38</v>
      </c>
      <c r="H12" s="69">
        <f>G12*E12</f>
        <v>3220.98</v>
      </c>
      <c r="I12" s="101"/>
      <c r="J12" s="52">
        <f t="shared" si="0"/>
        <v>3220.98</v>
      </c>
    </row>
    <row r="13" ht="32" customHeight="1" spans="1:10">
      <c r="A13" s="62" t="s">
        <v>27</v>
      </c>
      <c r="B13" s="63"/>
      <c r="C13" s="63"/>
      <c r="D13" s="64"/>
      <c r="E13" s="72"/>
      <c r="F13" s="72"/>
      <c r="G13" s="72"/>
      <c r="H13" s="59">
        <f>H14+H15+H16+H17+H18</f>
        <v>60088.9292</v>
      </c>
      <c r="I13" s="101"/>
      <c r="J13" s="52">
        <f t="shared" si="0"/>
        <v>0</v>
      </c>
    </row>
    <row r="14" ht="96" outlineLevel="1" spans="1:10">
      <c r="A14" s="56">
        <v>1</v>
      </c>
      <c r="B14" s="65" t="s">
        <v>28</v>
      </c>
      <c r="C14" s="66" t="s">
        <v>29</v>
      </c>
      <c r="D14" s="67" t="s">
        <v>16</v>
      </c>
      <c r="E14" s="68">
        <v>157.14</v>
      </c>
      <c r="F14" s="68">
        <v>157.14</v>
      </c>
      <c r="G14" s="68">
        <v>122.44</v>
      </c>
      <c r="H14" s="69">
        <f>G14*E14</f>
        <v>19240.2216</v>
      </c>
      <c r="I14" s="101"/>
      <c r="J14" s="52">
        <f t="shared" si="0"/>
        <v>19240.2216</v>
      </c>
    </row>
    <row r="15" ht="48" outlineLevel="1" spans="1:10">
      <c r="A15" s="56">
        <v>2</v>
      </c>
      <c r="B15" s="65" t="s">
        <v>30</v>
      </c>
      <c r="C15" s="73" t="s">
        <v>31</v>
      </c>
      <c r="D15" s="67" t="s">
        <v>16</v>
      </c>
      <c r="E15" s="68">
        <v>107.76</v>
      </c>
      <c r="F15" s="74">
        <v>92.08</v>
      </c>
      <c r="G15" s="68">
        <v>200.26</v>
      </c>
      <c r="H15" s="69">
        <f>G15*E15</f>
        <v>21580.0176</v>
      </c>
      <c r="I15" s="101"/>
      <c r="J15" s="52">
        <f t="shared" si="0"/>
        <v>18439.9408</v>
      </c>
    </row>
    <row r="16" s="49" customFormat="1" ht="48" outlineLevel="1" spans="1:12">
      <c r="A16" s="56">
        <v>3</v>
      </c>
      <c r="B16" s="65" t="s">
        <v>32</v>
      </c>
      <c r="C16" s="73" t="s">
        <v>33</v>
      </c>
      <c r="D16" s="67" t="s">
        <v>16</v>
      </c>
      <c r="E16" s="68">
        <v>177.41</v>
      </c>
      <c r="F16" s="68">
        <f>157.14*1.05</f>
        <v>164.997</v>
      </c>
      <c r="G16" s="68">
        <v>65</v>
      </c>
      <c r="H16" s="69">
        <f>G16*E16</f>
        <v>11531.65</v>
      </c>
      <c r="I16" s="101"/>
      <c r="J16" s="52">
        <f t="shared" si="0"/>
        <v>10724.805</v>
      </c>
      <c r="L16" s="52"/>
    </row>
    <row r="17" ht="48" outlineLevel="1" spans="1:10">
      <c r="A17" s="56">
        <v>4</v>
      </c>
      <c r="B17" s="65" t="s">
        <v>34</v>
      </c>
      <c r="C17" s="66" t="s">
        <v>35</v>
      </c>
      <c r="D17" s="67" t="s">
        <v>36</v>
      </c>
      <c r="E17" s="68">
        <v>22</v>
      </c>
      <c r="F17" s="68">
        <v>22</v>
      </c>
      <c r="G17" s="68">
        <v>165.28</v>
      </c>
      <c r="H17" s="69">
        <f>G17*E17</f>
        <v>3636.16</v>
      </c>
      <c r="I17" s="101"/>
      <c r="J17" s="52">
        <f t="shared" si="0"/>
        <v>3636.16</v>
      </c>
    </row>
    <row r="18" ht="48" outlineLevel="1" spans="1:10">
      <c r="A18" s="75">
        <v>5</v>
      </c>
      <c r="B18" s="76" t="s">
        <v>37</v>
      </c>
      <c r="C18" s="77" t="s">
        <v>38</v>
      </c>
      <c r="D18" s="78" t="s">
        <v>36</v>
      </c>
      <c r="E18" s="79">
        <v>21</v>
      </c>
      <c r="F18" s="79">
        <v>21</v>
      </c>
      <c r="G18" s="68">
        <v>195.28</v>
      </c>
      <c r="H18" s="80">
        <f>G18*E18</f>
        <v>4100.88</v>
      </c>
      <c r="I18" s="102"/>
      <c r="J18" s="52">
        <f t="shared" si="0"/>
        <v>4100.88</v>
      </c>
    </row>
    <row r="19" ht="30" customHeight="1" spans="1:10">
      <c r="A19" s="62" t="s">
        <v>39</v>
      </c>
      <c r="B19" s="63"/>
      <c r="C19" s="63"/>
      <c r="D19" s="64"/>
      <c r="E19" s="72"/>
      <c r="F19" s="72"/>
      <c r="G19" s="72"/>
      <c r="H19" s="81">
        <f>H20+H21+H22+H23+H24+H25+H26+H27+H28+H29+H30+H31+H32</f>
        <v>36998.1</v>
      </c>
      <c r="I19" s="100"/>
      <c r="J19" s="52">
        <f t="shared" si="0"/>
        <v>0</v>
      </c>
    </row>
    <row r="20" ht="56" customHeight="1" outlineLevel="1" spans="1:10">
      <c r="A20" s="56">
        <v>1</v>
      </c>
      <c r="B20" s="65" t="s">
        <v>40</v>
      </c>
      <c r="C20" s="82" t="s">
        <v>41</v>
      </c>
      <c r="D20" s="67" t="s">
        <v>42</v>
      </c>
      <c r="E20" s="68">
        <v>62</v>
      </c>
      <c r="F20" s="68">
        <v>62</v>
      </c>
      <c r="G20" s="68">
        <v>47</v>
      </c>
      <c r="H20" s="69">
        <f t="shared" ref="H20:H25" si="1">G20*E20</f>
        <v>2914</v>
      </c>
      <c r="I20" s="101"/>
      <c r="J20" s="52">
        <f t="shared" si="0"/>
        <v>2914</v>
      </c>
    </row>
    <row r="21" ht="55" customHeight="1" outlineLevel="1" spans="1:10">
      <c r="A21" s="56">
        <v>2</v>
      </c>
      <c r="B21" s="65" t="s">
        <v>40</v>
      </c>
      <c r="C21" s="82" t="s">
        <v>43</v>
      </c>
      <c r="D21" s="67" t="s">
        <v>42</v>
      </c>
      <c r="E21" s="68">
        <v>62</v>
      </c>
      <c r="F21" s="68">
        <v>62</v>
      </c>
      <c r="G21" s="68">
        <v>55</v>
      </c>
      <c r="H21" s="69">
        <f t="shared" si="1"/>
        <v>3410</v>
      </c>
      <c r="I21" s="101"/>
      <c r="J21" s="52">
        <f t="shared" si="0"/>
        <v>3410</v>
      </c>
    </row>
    <row r="22" ht="59" customHeight="1" outlineLevel="1" spans="1:10">
      <c r="A22" s="56">
        <v>3</v>
      </c>
      <c r="B22" s="65" t="s">
        <v>40</v>
      </c>
      <c r="C22" s="82" t="s">
        <v>44</v>
      </c>
      <c r="D22" s="67" t="s">
        <v>42</v>
      </c>
      <c r="E22" s="68">
        <v>4.4</v>
      </c>
      <c r="F22" s="68">
        <v>4.4</v>
      </c>
      <c r="G22" s="68">
        <v>62</v>
      </c>
      <c r="H22" s="69">
        <f t="shared" si="1"/>
        <v>272.8</v>
      </c>
      <c r="I22" s="101"/>
      <c r="J22" s="52">
        <f t="shared" si="0"/>
        <v>272.8</v>
      </c>
    </row>
    <row r="23" ht="63" customHeight="1" outlineLevel="1" spans="1:10">
      <c r="A23" s="56">
        <v>4</v>
      </c>
      <c r="B23" s="65" t="s">
        <v>40</v>
      </c>
      <c r="C23" s="82" t="s">
        <v>45</v>
      </c>
      <c r="D23" s="67" t="s">
        <v>42</v>
      </c>
      <c r="E23" s="68">
        <v>8.6</v>
      </c>
      <c r="F23" s="68">
        <v>8.6</v>
      </c>
      <c r="G23" s="68">
        <v>76</v>
      </c>
      <c r="H23" s="69">
        <f t="shared" si="1"/>
        <v>653.6</v>
      </c>
      <c r="I23" s="101"/>
      <c r="J23" s="52">
        <f t="shared" si="0"/>
        <v>653.6</v>
      </c>
    </row>
    <row r="24" ht="56" customHeight="1" outlineLevel="1" spans="1:10">
      <c r="A24" s="56">
        <v>5</v>
      </c>
      <c r="B24" s="65" t="s">
        <v>40</v>
      </c>
      <c r="C24" s="82" t="s">
        <v>46</v>
      </c>
      <c r="D24" s="67" t="s">
        <v>42</v>
      </c>
      <c r="E24" s="68">
        <v>63.2</v>
      </c>
      <c r="F24" s="68">
        <v>63.2</v>
      </c>
      <c r="G24" s="68">
        <v>89</v>
      </c>
      <c r="H24" s="69">
        <f t="shared" si="1"/>
        <v>5624.8</v>
      </c>
      <c r="I24" s="101"/>
      <c r="J24" s="52">
        <f t="shared" si="0"/>
        <v>5624.8</v>
      </c>
    </row>
    <row r="25" ht="59" customHeight="1" outlineLevel="1" spans="1:10">
      <c r="A25" s="56">
        <v>6</v>
      </c>
      <c r="B25" s="65" t="s">
        <v>40</v>
      </c>
      <c r="C25" s="82" t="s">
        <v>47</v>
      </c>
      <c r="D25" s="67" t="s">
        <v>42</v>
      </c>
      <c r="E25" s="68">
        <v>16.6</v>
      </c>
      <c r="F25" s="68">
        <v>16.6</v>
      </c>
      <c r="G25" s="68">
        <v>103</v>
      </c>
      <c r="H25" s="69">
        <f t="shared" si="1"/>
        <v>1709.8</v>
      </c>
      <c r="I25" s="101"/>
      <c r="J25" s="52">
        <f t="shared" si="0"/>
        <v>1709.8</v>
      </c>
    </row>
    <row r="26" ht="63" customHeight="1" outlineLevel="1" spans="1:10">
      <c r="A26" s="56">
        <v>7</v>
      </c>
      <c r="B26" s="65" t="s">
        <v>48</v>
      </c>
      <c r="C26" s="82" t="s">
        <v>49</v>
      </c>
      <c r="D26" s="67" t="s">
        <v>42</v>
      </c>
      <c r="E26" s="68">
        <v>31</v>
      </c>
      <c r="F26" s="68">
        <v>31</v>
      </c>
      <c r="G26" s="68">
        <v>44.41</v>
      </c>
      <c r="H26" s="69">
        <f t="shared" ref="H26:H32" si="2">G26*E26</f>
        <v>1376.71</v>
      </c>
      <c r="I26" s="101"/>
      <c r="J26" s="52">
        <f t="shared" si="0"/>
        <v>1376.71</v>
      </c>
    </row>
    <row r="27" ht="132" outlineLevel="1" spans="1:10">
      <c r="A27" s="56">
        <v>8</v>
      </c>
      <c r="B27" s="65" t="s">
        <v>48</v>
      </c>
      <c r="C27" s="82" t="s">
        <v>50</v>
      </c>
      <c r="D27" s="67" t="s">
        <v>42</v>
      </c>
      <c r="E27" s="68">
        <v>95.7</v>
      </c>
      <c r="F27" s="68">
        <v>95.7</v>
      </c>
      <c r="G27" s="68">
        <v>55</v>
      </c>
      <c r="H27" s="69">
        <f t="shared" si="2"/>
        <v>5263.5</v>
      </c>
      <c r="I27" s="101"/>
      <c r="J27" s="52">
        <f t="shared" si="0"/>
        <v>5263.5</v>
      </c>
    </row>
    <row r="28" ht="48" outlineLevel="1" spans="1:10">
      <c r="A28" s="56">
        <v>9</v>
      </c>
      <c r="B28" s="65" t="s">
        <v>51</v>
      </c>
      <c r="C28" s="73" t="s">
        <v>52</v>
      </c>
      <c r="D28" s="67" t="s">
        <v>53</v>
      </c>
      <c r="E28" s="68">
        <v>3</v>
      </c>
      <c r="F28" s="68">
        <v>2.653</v>
      </c>
      <c r="G28" s="68">
        <v>2072</v>
      </c>
      <c r="H28" s="69">
        <f t="shared" si="2"/>
        <v>6216</v>
      </c>
      <c r="I28" s="101"/>
      <c r="J28" s="52">
        <f t="shared" si="0"/>
        <v>5497.016</v>
      </c>
    </row>
    <row r="29" ht="72" outlineLevel="1" spans="1:10">
      <c r="A29" s="56">
        <v>10</v>
      </c>
      <c r="B29" s="65" t="s">
        <v>54</v>
      </c>
      <c r="C29" s="83" t="s">
        <v>55</v>
      </c>
      <c r="D29" s="67" t="s">
        <v>36</v>
      </c>
      <c r="E29" s="68">
        <v>42</v>
      </c>
      <c r="F29" s="68">
        <v>42</v>
      </c>
      <c r="G29" s="68">
        <v>50</v>
      </c>
      <c r="H29" s="69">
        <f t="shared" si="2"/>
        <v>2100</v>
      </c>
      <c r="I29" s="101"/>
      <c r="J29" s="52">
        <f t="shared" si="0"/>
        <v>2100</v>
      </c>
    </row>
    <row r="30" ht="60" outlineLevel="1" spans="1:10">
      <c r="A30" s="56">
        <v>11</v>
      </c>
      <c r="B30" s="84" t="s">
        <v>56</v>
      </c>
      <c r="C30" s="73" t="s">
        <v>57</v>
      </c>
      <c r="D30" s="67" t="s">
        <v>36</v>
      </c>
      <c r="E30" s="68">
        <v>21</v>
      </c>
      <c r="F30" s="68">
        <v>21</v>
      </c>
      <c r="G30" s="68">
        <v>34.09</v>
      </c>
      <c r="H30" s="69">
        <f t="shared" si="2"/>
        <v>715.89</v>
      </c>
      <c r="I30" s="101"/>
      <c r="J30" s="52">
        <f t="shared" si="0"/>
        <v>715.89</v>
      </c>
    </row>
    <row r="31" s="49" customFormat="1" ht="60" outlineLevel="1" spans="1:12">
      <c r="A31" s="56">
        <v>12</v>
      </c>
      <c r="B31" s="65" t="s">
        <v>58</v>
      </c>
      <c r="C31" s="66" t="s">
        <v>59</v>
      </c>
      <c r="D31" s="67" t="s">
        <v>36</v>
      </c>
      <c r="E31" s="68">
        <v>42</v>
      </c>
      <c r="F31" s="68">
        <v>42</v>
      </c>
      <c r="G31" s="68">
        <v>18</v>
      </c>
      <c r="H31" s="69">
        <f t="shared" si="2"/>
        <v>756</v>
      </c>
      <c r="I31" s="101"/>
      <c r="J31" s="52">
        <f t="shared" si="0"/>
        <v>756</v>
      </c>
      <c r="L31" s="52"/>
    </row>
    <row r="32" s="49" customFormat="1" ht="72" outlineLevel="1" spans="1:12">
      <c r="A32" s="75">
        <v>13</v>
      </c>
      <c r="B32" s="76" t="s">
        <v>54</v>
      </c>
      <c r="C32" s="85" t="s">
        <v>60</v>
      </c>
      <c r="D32" s="78" t="s">
        <v>36</v>
      </c>
      <c r="E32" s="79">
        <v>21</v>
      </c>
      <c r="F32" s="79">
        <v>21</v>
      </c>
      <c r="G32" s="79">
        <v>285</v>
      </c>
      <c r="H32" s="80">
        <f t="shared" si="2"/>
        <v>5985</v>
      </c>
      <c r="I32" s="102"/>
      <c r="J32" s="52">
        <f t="shared" si="0"/>
        <v>5985</v>
      </c>
      <c r="L32" s="52"/>
    </row>
    <row r="33" ht="38" customHeight="1" spans="1:10">
      <c r="A33" s="62" t="s">
        <v>61</v>
      </c>
      <c r="B33" s="63"/>
      <c r="C33" s="63"/>
      <c r="D33" s="64"/>
      <c r="E33" s="72"/>
      <c r="F33" s="72"/>
      <c r="G33" s="72"/>
      <c r="H33" s="56">
        <f>H34+H35+H36+H37+H38+H3</f>
        <v>8641.92</v>
      </c>
      <c r="I33" s="100"/>
      <c r="J33" s="52">
        <f t="shared" si="0"/>
        <v>0</v>
      </c>
    </row>
    <row r="34" ht="96" outlineLevel="1" spans="1:10">
      <c r="A34" s="56">
        <v>1</v>
      </c>
      <c r="B34" s="65" t="s">
        <v>62</v>
      </c>
      <c r="C34" s="86" t="s">
        <v>63</v>
      </c>
      <c r="D34" s="67" t="s">
        <v>64</v>
      </c>
      <c r="E34" s="68">
        <v>180</v>
      </c>
      <c r="F34" s="74">
        <v>98.59</v>
      </c>
      <c r="G34" s="68">
        <v>19.84</v>
      </c>
      <c r="H34" s="69">
        <f t="shared" ref="H34:H39" si="3">G34*E34</f>
        <v>3571.2</v>
      </c>
      <c r="I34" s="101"/>
      <c r="J34" s="52">
        <f t="shared" si="0"/>
        <v>1956.0256</v>
      </c>
    </row>
    <row r="35" s="49" customFormat="1" ht="48" outlineLevel="1" spans="1:12">
      <c r="A35" s="56">
        <v>2</v>
      </c>
      <c r="B35" s="65" t="s">
        <v>65</v>
      </c>
      <c r="C35" s="83" t="s">
        <v>66</v>
      </c>
      <c r="D35" s="67" t="s">
        <v>64</v>
      </c>
      <c r="E35" s="68">
        <v>60</v>
      </c>
      <c r="F35" s="74">
        <v>60</v>
      </c>
      <c r="G35" s="68">
        <v>31</v>
      </c>
      <c r="H35" s="69">
        <f t="shared" si="3"/>
        <v>1860</v>
      </c>
      <c r="I35" s="101"/>
      <c r="J35" s="52">
        <f t="shared" si="0"/>
        <v>1860</v>
      </c>
      <c r="L35" s="52"/>
    </row>
    <row r="36" ht="96" outlineLevel="1" spans="1:10">
      <c r="A36" s="56">
        <v>3</v>
      </c>
      <c r="B36" s="65" t="s">
        <v>67</v>
      </c>
      <c r="C36" s="86" t="s">
        <v>68</v>
      </c>
      <c r="D36" s="67" t="s">
        <v>64</v>
      </c>
      <c r="E36" s="68">
        <v>147</v>
      </c>
      <c r="F36" s="74">
        <f>1*21*7</f>
        <v>147</v>
      </c>
      <c r="G36" s="68">
        <v>3.5</v>
      </c>
      <c r="H36" s="69">
        <f t="shared" si="3"/>
        <v>514.5</v>
      </c>
      <c r="I36" s="101"/>
      <c r="J36" s="52">
        <f t="shared" si="0"/>
        <v>514.5</v>
      </c>
    </row>
    <row r="37" ht="96" outlineLevel="1" spans="1:10">
      <c r="A37" s="56">
        <v>4</v>
      </c>
      <c r="B37" s="65" t="s">
        <v>67</v>
      </c>
      <c r="C37" s="86" t="s">
        <v>69</v>
      </c>
      <c r="D37" s="67" t="s">
        <v>64</v>
      </c>
      <c r="E37" s="68">
        <v>600</v>
      </c>
      <c r="F37" s="74">
        <f>98.59*3+180</f>
        <v>475.77</v>
      </c>
      <c r="G37" s="68">
        <v>3.8</v>
      </c>
      <c r="H37" s="69">
        <f t="shared" si="3"/>
        <v>2280</v>
      </c>
      <c r="I37" s="101"/>
      <c r="J37" s="52">
        <f t="shared" si="0"/>
        <v>1807.926</v>
      </c>
    </row>
    <row r="38" ht="72" outlineLevel="1" spans="1:10">
      <c r="A38" s="56">
        <v>5</v>
      </c>
      <c r="B38" s="65" t="s">
        <v>70</v>
      </c>
      <c r="C38" s="73" t="s">
        <v>71</v>
      </c>
      <c r="D38" s="67" t="s">
        <v>36</v>
      </c>
      <c r="E38" s="68">
        <v>42</v>
      </c>
      <c r="F38" s="74">
        <v>42</v>
      </c>
      <c r="G38" s="68">
        <v>9.91</v>
      </c>
      <c r="H38" s="69">
        <f t="shared" si="3"/>
        <v>416.22</v>
      </c>
      <c r="I38" s="101"/>
      <c r="J38" s="52">
        <f t="shared" si="0"/>
        <v>416.22</v>
      </c>
    </row>
    <row r="39" ht="36" outlineLevel="1" spans="1:10">
      <c r="A39" s="56">
        <v>6</v>
      </c>
      <c r="B39" s="65" t="s">
        <v>72</v>
      </c>
      <c r="C39" s="87" t="s">
        <v>73</v>
      </c>
      <c r="D39" s="67" t="s">
        <v>74</v>
      </c>
      <c r="E39" s="68">
        <v>1</v>
      </c>
      <c r="F39" s="68"/>
      <c r="G39" s="68">
        <f>(H4+H7+H13+H19+H33)*0.01</f>
        <v>1320.474492</v>
      </c>
      <c r="H39" s="69">
        <f t="shared" si="3"/>
        <v>1320.474492</v>
      </c>
      <c r="I39" s="103" t="s">
        <v>75</v>
      </c>
      <c r="J39" s="52">
        <f>SUM(J5:J38)*0.01</f>
        <v>1252.94295</v>
      </c>
    </row>
    <row r="40" spans="1:9">
      <c r="A40" s="56"/>
      <c r="B40" s="65" t="s">
        <v>76</v>
      </c>
      <c r="C40" s="66"/>
      <c r="D40" s="88"/>
      <c r="E40" s="89"/>
      <c r="F40" s="89"/>
      <c r="G40" s="89"/>
      <c r="H40" s="89"/>
      <c r="I40" s="101"/>
    </row>
    <row r="41" ht="23" customHeight="1" spans="1:10">
      <c r="A41" s="56"/>
      <c r="B41" s="65" t="s">
        <v>77</v>
      </c>
      <c r="C41" s="66"/>
      <c r="D41" s="88" t="s">
        <v>78</v>
      </c>
      <c r="E41" s="89"/>
      <c r="F41" s="89"/>
      <c r="G41" s="89"/>
      <c r="H41" s="59">
        <f>H4+H7+H13+H19+H33+H39</f>
        <v>133367.923692</v>
      </c>
      <c r="I41" s="101"/>
      <c r="J41" s="59">
        <f>SUM(J5:J40)</f>
        <v>126547.23795</v>
      </c>
    </row>
    <row r="42" ht="22" customHeight="1" spans="1:10">
      <c r="A42" s="56"/>
      <c r="B42" s="65" t="s">
        <v>79</v>
      </c>
      <c r="C42" s="90">
        <v>0.09</v>
      </c>
      <c r="D42" s="88" t="s">
        <v>78</v>
      </c>
      <c r="E42" s="89"/>
      <c r="F42" s="89"/>
      <c r="G42" s="89"/>
      <c r="H42" s="59">
        <f>H41*C42</f>
        <v>12003.11313228</v>
      </c>
      <c r="I42" s="101"/>
      <c r="J42" s="59">
        <f>J41*0.09</f>
        <v>11389.2514155</v>
      </c>
    </row>
    <row r="43" ht="19" customHeight="1" spans="1:10">
      <c r="A43" s="56"/>
      <c r="B43" s="65" t="s">
        <v>80</v>
      </c>
      <c r="C43" s="66"/>
      <c r="D43" s="88" t="s">
        <v>78</v>
      </c>
      <c r="E43" s="69"/>
      <c r="F43" s="69"/>
      <c r="G43" s="69"/>
      <c r="H43" s="59">
        <f>H41+H42</f>
        <v>145371.03682428</v>
      </c>
      <c r="I43" s="101"/>
      <c r="J43" s="59">
        <f>J41+J42</f>
        <v>137936.4893655</v>
      </c>
    </row>
    <row r="44" spans="1:10">
      <c r="A44" s="56"/>
      <c r="B44" s="91"/>
      <c r="C44" s="91"/>
      <c r="D44" s="92"/>
      <c r="E44" s="93"/>
      <c r="F44" s="93"/>
      <c r="G44" s="93"/>
      <c r="H44" s="93"/>
      <c r="I44" s="101"/>
      <c r="J44" s="93"/>
    </row>
    <row r="45" ht="116" customHeight="1" spans="1:9">
      <c r="A45" s="94" t="s">
        <v>81</v>
      </c>
      <c r="B45" s="95"/>
      <c r="C45" s="96"/>
      <c r="D45" s="96"/>
      <c r="E45" s="97"/>
      <c r="F45" s="97"/>
      <c r="G45" s="97"/>
      <c r="H45" s="97"/>
      <c r="I45" s="104"/>
    </row>
  </sheetData>
  <mergeCells count="17">
    <mergeCell ref="A1:I1"/>
    <mergeCell ref="A4:C4"/>
    <mergeCell ref="A7:C7"/>
    <mergeCell ref="A13:C13"/>
    <mergeCell ref="A19:C19"/>
    <mergeCell ref="A33:C33"/>
    <mergeCell ref="B44:E44"/>
    <mergeCell ref="A45:I45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388888888889" right="0.751388888888889" top="1" bottom="1" header="0.5" footer="0.5"/>
  <pageSetup paperSize="9" scale="73" orientation="portrait"/>
  <headerFooter>
    <oddFooter>&amp;C第 &amp;P 页，共 &amp;N 页</oddFooter>
  </headerFooter>
  <rowBreaks count="2" manualBreakCount="2">
    <brk id="29" max="8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tabSelected="1" view="pageBreakPreview" zoomScaleNormal="100" workbookViewId="0">
      <selection activeCell="G6" sqref="G6"/>
    </sheetView>
  </sheetViews>
  <sheetFormatPr defaultColWidth="9" defaultRowHeight="13.5"/>
  <cols>
    <col min="1" max="1" width="3.85833333333333" style="1" customWidth="1"/>
    <col min="2" max="2" width="13.4083333333333" style="2" customWidth="1"/>
    <col min="3" max="3" width="26.375" style="2" customWidth="1"/>
    <col min="4" max="4" width="5.68333333333333" style="1" customWidth="1"/>
    <col min="5" max="5" width="10.0916666666667" style="3" customWidth="1"/>
    <col min="6" max="6" width="14.775" style="3" customWidth="1"/>
    <col min="7" max="7" width="11.5333333333333" style="3" customWidth="1"/>
    <col min="8" max="8" width="12.625" style="1"/>
    <col min="9" max="9" width="8.8" style="1" customWidth="1"/>
    <col min="10" max="10" width="9.5" style="4" customWidth="1"/>
    <col min="11" max="16381" width="9" style="1"/>
    <col min="16382" max="16384" width="9" style="5"/>
  </cols>
  <sheetData>
    <row r="1" s="1" customFormat="1" ht="26" customHeight="1" spans="1:10">
      <c r="A1" s="6" t="s">
        <v>82</v>
      </c>
      <c r="B1" s="7"/>
      <c r="C1" s="7"/>
      <c r="D1" s="6"/>
      <c r="E1" s="8"/>
      <c r="F1" s="8"/>
      <c r="G1" s="8"/>
      <c r="H1" s="6"/>
      <c r="I1" s="1"/>
      <c r="J1" s="4"/>
    </row>
    <row r="2" s="1" customFormat="1" ht="12" spans="1:10">
      <c r="A2" s="9" t="s">
        <v>1</v>
      </c>
      <c r="B2" s="10" t="s">
        <v>2</v>
      </c>
      <c r="C2" s="11" t="s">
        <v>3</v>
      </c>
      <c r="D2" s="9" t="s">
        <v>4</v>
      </c>
      <c r="E2" s="12" t="s">
        <v>6</v>
      </c>
      <c r="F2" s="12" t="s">
        <v>7</v>
      </c>
      <c r="G2" s="12" t="s">
        <v>8</v>
      </c>
      <c r="H2" s="13" t="s">
        <v>9</v>
      </c>
      <c r="J2" s="4"/>
    </row>
    <row r="3" s="1" customFormat="1" spans="1:10">
      <c r="A3" s="9"/>
      <c r="B3" s="10"/>
      <c r="C3" s="11"/>
      <c r="D3" s="9"/>
      <c r="E3" s="14"/>
      <c r="F3" s="14"/>
      <c r="G3" s="14"/>
      <c r="H3" s="15"/>
      <c r="I3" s="1"/>
      <c r="J3" s="4"/>
    </row>
    <row r="4" s="1" customFormat="1" ht="14" customHeight="1" spans="1:10">
      <c r="A4" s="16" t="s">
        <v>10</v>
      </c>
      <c r="B4" s="17"/>
      <c r="C4" s="17"/>
      <c r="D4" s="18"/>
      <c r="E4" s="18"/>
      <c r="F4" s="18"/>
      <c r="G4" s="9"/>
      <c r="H4" s="19"/>
      <c r="I4" s="1"/>
      <c r="J4" s="4"/>
    </row>
    <row r="5" s="1" customFormat="1" ht="65" customHeight="1" outlineLevel="1" spans="1:10">
      <c r="A5" s="9">
        <v>1</v>
      </c>
      <c r="B5" s="20" t="s">
        <v>11</v>
      </c>
      <c r="C5" s="21" t="s">
        <v>12</v>
      </c>
      <c r="D5" s="22" t="s">
        <v>13</v>
      </c>
      <c r="E5" s="23">
        <v>5</v>
      </c>
      <c r="F5" s="23">
        <v>350</v>
      </c>
      <c r="G5" s="23">
        <f>F5*E5</f>
        <v>1750</v>
      </c>
      <c r="H5" s="24"/>
      <c r="I5" s="1"/>
      <c r="J5" s="4"/>
    </row>
    <row r="6" s="1" customFormat="1" ht="96" customHeight="1" outlineLevel="1" spans="1:10">
      <c r="A6" s="9">
        <v>2</v>
      </c>
      <c r="B6" s="20" t="s">
        <v>14</v>
      </c>
      <c r="C6" s="21" t="s">
        <v>15</v>
      </c>
      <c r="D6" s="22" t="s">
        <v>16</v>
      </c>
      <c r="E6" s="23">
        <v>35</v>
      </c>
      <c r="F6" s="23">
        <v>36.2</v>
      </c>
      <c r="G6" s="23">
        <f t="shared" ref="G6:G39" si="0">F6*E6</f>
        <v>1267</v>
      </c>
      <c r="H6" s="24"/>
      <c r="I6" s="1"/>
      <c r="J6" s="4"/>
    </row>
    <row r="7" s="1" customFormat="1" ht="32" customHeight="1" spans="1:10">
      <c r="A7" s="11" t="s">
        <v>17</v>
      </c>
      <c r="B7" s="10"/>
      <c r="C7" s="11"/>
      <c r="D7" s="9"/>
      <c r="E7" s="25"/>
      <c r="F7" s="25"/>
      <c r="G7" s="23">
        <f t="shared" si="0"/>
        <v>0</v>
      </c>
      <c r="H7" s="24"/>
      <c r="I7" s="1"/>
      <c r="J7" s="4"/>
    </row>
    <row r="8" s="1" customFormat="1" ht="84" outlineLevel="1" spans="1:10">
      <c r="A8" s="9">
        <v>1</v>
      </c>
      <c r="B8" s="20" t="s">
        <v>18</v>
      </c>
      <c r="C8" s="21" t="s">
        <v>19</v>
      </c>
      <c r="D8" s="22" t="s">
        <v>13</v>
      </c>
      <c r="E8" s="23">
        <v>10</v>
      </c>
      <c r="F8" s="23">
        <v>962.84</v>
      </c>
      <c r="G8" s="23">
        <f t="shared" si="0"/>
        <v>9628.4</v>
      </c>
      <c r="H8" s="24"/>
      <c r="I8" s="1"/>
      <c r="J8" s="4"/>
    </row>
    <row r="9" s="1" customFormat="1" ht="84" outlineLevel="1" spans="1:10">
      <c r="A9" s="9">
        <v>2</v>
      </c>
      <c r="B9" s="20" t="s">
        <v>20</v>
      </c>
      <c r="C9" s="21" t="s">
        <v>21</v>
      </c>
      <c r="D9" s="22" t="s">
        <v>13</v>
      </c>
      <c r="E9" s="23">
        <v>3</v>
      </c>
      <c r="F9" s="23">
        <v>1178.76</v>
      </c>
      <c r="G9" s="23">
        <f t="shared" si="0"/>
        <v>3536.28</v>
      </c>
      <c r="H9" s="24"/>
      <c r="I9" s="1"/>
      <c r="J9" s="4"/>
    </row>
    <row r="10" s="1" customFormat="1" ht="84" outlineLevel="1" spans="1:10">
      <c r="A10" s="9">
        <v>3</v>
      </c>
      <c r="B10" s="20" t="s">
        <v>11</v>
      </c>
      <c r="C10" s="21" t="s">
        <v>22</v>
      </c>
      <c r="D10" s="22" t="s">
        <v>13</v>
      </c>
      <c r="E10" s="23">
        <v>3</v>
      </c>
      <c r="F10" s="23">
        <v>1465.28</v>
      </c>
      <c r="G10" s="23">
        <f t="shared" si="0"/>
        <v>4395.84</v>
      </c>
      <c r="H10" s="24"/>
      <c r="I10" s="1"/>
      <c r="J10" s="4"/>
    </row>
    <row r="11" s="1" customFormat="1" ht="36" outlineLevel="1" spans="1:10">
      <c r="A11" s="9">
        <v>4</v>
      </c>
      <c r="B11" s="20" t="s">
        <v>23</v>
      </c>
      <c r="C11" s="21" t="s">
        <v>24</v>
      </c>
      <c r="D11" s="22" t="s">
        <v>13</v>
      </c>
      <c r="E11" s="23">
        <v>21</v>
      </c>
      <c r="F11" s="26">
        <v>120</v>
      </c>
      <c r="G11" s="23">
        <f t="shared" si="0"/>
        <v>2520</v>
      </c>
      <c r="H11" s="24"/>
      <c r="I11" s="1"/>
      <c r="J11" s="4"/>
    </row>
    <row r="12" s="1" customFormat="1" ht="36" outlineLevel="1" spans="1:10">
      <c r="A12" s="9">
        <v>5</v>
      </c>
      <c r="B12" s="20" t="s">
        <v>25</v>
      </c>
      <c r="C12" s="21" t="s">
        <v>26</v>
      </c>
      <c r="D12" s="22" t="s">
        <v>13</v>
      </c>
      <c r="E12" s="23">
        <v>21</v>
      </c>
      <c r="F12" s="26">
        <v>153.38</v>
      </c>
      <c r="G12" s="23">
        <f t="shared" si="0"/>
        <v>3220.98</v>
      </c>
      <c r="H12" s="24"/>
      <c r="I12" s="1"/>
      <c r="J12" s="4"/>
    </row>
    <row r="13" s="1" customFormat="1" ht="32" customHeight="1" spans="1:10">
      <c r="A13" s="16" t="s">
        <v>27</v>
      </c>
      <c r="B13" s="17"/>
      <c r="C13" s="17"/>
      <c r="D13" s="18"/>
      <c r="E13" s="27"/>
      <c r="F13" s="27"/>
      <c r="G13" s="23">
        <f t="shared" si="0"/>
        <v>0</v>
      </c>
      <c r="H13" s="24"/>
      <c r="I13" s="1"/>
      <c r="J13" s="4"/>
    </row>
    <row r="14" s="1" customFormat="1" ht="96" outlineLevel="1" spans="1:10">
      <c r="A14" s="9">
        <v>1</v>
      </c>
      <c r="B14" s="20" t="s">
        <v>28</v>
      </c>
      <c r="C14" s="21" t="s">
        <v>29</v>
      </c>
      <c r="D14" s="22" t="s">
        <v>16</v>
      </c>
      <c r="E14" s="23">
        <v>157.14</v>
      </c>
      <c r="F14" s="23">
        <v>122.44</v>
      </c>
      <c r="G14" s="23">
        <f t="shared" si="0"/>
        <v>19240.2216</v>
      </c>
      <c r="H14" s="24"/>
      <c r="I14" s="1"/>
      <c r="J14" s="4"/>
    </row>
    <row r="15" s="1" customFormat="1" ht="48" outlineLevel="1" spans="1:10">
      <c r="A15" s="9">
        <v>2</v>
      </c>
      <c r="B15" s="20" t="s">
        <v>30</v>
      </c>
      <c r="C15" s="28" t="s">
        <v>31</v>
      </c>
      <c r="D15" s="22" t="s">
        <v>16</v>
      </c>
      <c r="E15" s="29">
        <v>92.08</v>
      </c>
      <c r="F15" s="23">
        <v>200.26</v>
      </c>
      <c r="G15" s="23">
        <f t="shared" si="0"/>
        <v>18439.9408</v>
      </c>
      <c r="H15" s="24"/>
      <c r="I15" s="1"/>
      <c r="J15" s="4"/>
    </row>
    <row r="16" s="1" customFormat="1" ht="48" outlineLevel="1" spans="1:10">
      <c r="A16" s="9">
        <v>3</v>
      </c>
      <c r="B16" s="20" t="s">
        <v>32</v>
      </c>
      <c r="C16" s="28" t="s">
        <v>33</v>
      </c>
      <c r="D16" s="22" t="s">
        <v>16</v>
      </c>
      <c r="E16" s="23">
        <f>157.14*1.05</f>
        <v>164.997</v>
      </c>
      <c r="F16" s="23">
        <v>65</v>
      </c>
      <c r="G16" s="23">
        <f t="shared" si="0"/>
        <v>10724.805</v>
      </c>
      <c r="H16" s="24"/>
      <c r="J16" s="4"/>
    </row>
    <row r="17" s="1" customFormat="1" ht="48" outlineLevel="1" spans="1:10">
      <c r="A17" s="9">
        <v>4</v>
      </c>
      <c r="B17" s="20" t="s">
        <v>34</v>
      </c>
      <c r="C17" s="21" t="s">
        <v>35</v>
      </c>
      <c r="D17" s="22" t="s">
        <v>36</v>
      </c>
      <c r="E17" s="23">
        <v>22</v>
      </c>
      <c r="F17" s="23">
        <v>165.28</v>
      </c>
      <c r="G17" s="23">
        <f t="shared" si="0"/>
        <v>3636.16</v>
      </c>
      <c r="H17" s="24"/>
      <c r="I17" s="1"/>
      <c r="J17" s="4"/>
    </row>
    <row r="18" s="1" customFormat="1" ht="48" outlineLevel="1" spans="1:10">
      <c r="A18" s="9">
        <v>5</v>
      </c>
      <c r="B18" s="20" t="s">
        <v>37</v>
      </c>
      <c r="C18" s="21" t="s">
        <v>38</v>
      </c>
      <c r="D18" s="22" t="s">
        <v>36</v>
      </c>
      <c r="E18" s="23">
        <v>21</v>
      </c>
      <c r="F18" s="23">
        <v>195.28</v>
      </c>
      <c r="G18" s="23">
        <f t="shared" si="0"/>
        <v>4100.88</v>
      </c>
      <c r="H18" s="24"/>
      <c r="I18" s="1"/>
      <c r="J18" s="4"/>
    </row>
    <row r="19" s="1" customFormat="1" ht="30" customHeight="1" spans="1:10">
      <c r="A19" s="16" t="s">
        <v>39</v>
      </c>
      <c r="B19" s="17"/>
      <c r="C19" s="17"/>
      <c r="D19" s="18"/>
      <c r="E19" s="27"/>
      <c r="F19" s="27"/>
      <c r="G19" s="23">
        <f t="shared" si="0"/>
        <v>0</v>
      </c>
      <c r="H19" s="19"/>
      <c r="I19" s="1"/>
      <c r="J19" s="4"/>
    </row>
    <row r="20" s="1" customFormat="1" ht="56" customHeight="1" outlineLevel="1" spans="1:10">
      <c r="A20" s="9">
        <v>1</v>
      </c>
      <c r="B20" s="20" t="s">
        <v>40</v>
      </c>
      <c r="C20" s="28" t="s">
        <v>41</v>
      </c>
      <c r="D20" s="22" t="s">
        <v>42</v>
      </c>
      <c r="E20" s="23">
        <v>62</v>
      </c>
      <c r="F20" s="23">
        <v>47</v>
      </c>
      <c r="G20" s="23">
        <f t="shared" si="0"/>
        <v>2914</v>
      </c>
      <c r="H20" s="24"/>
      <c r="I20" s="1"/>
      <c r="J20" s="4"/>
    </row>
    <row r="21" s="1" customFormat="1" ht="55" customHeight="1" outlineLevel="1" spans="1:10">
      <c r="A21" s="9">
        <v>2</v>
      </c>
      <c r="B21" s="20" t="s">
        <v>40</v>
      </c>
      <c r="C21" s="28" t="s">
        <v>43</v>
      </c>
      <c r="D21" s="22" t="s">
        <v>42</v>
      </c>
      <c r="E21" s="23">
        <v>62</v>
      </c>
      <c r="F21" s="23">
        <v>55</v>
      </c>
      <c r="G21" s="23">
        <f t="shared" si="0"/>
        <v>3410</v>
      </c>
      <c r="H21" s="24"/>
      <c r="I21" s="1"/>
      <c r="J21" s="4"/>
    </row>
    <row r="22" s="1" customFormat="1" ht="59" customHeight="1" outlineLevel="1" spans="1:10">
      <c r="A22" s="9">
        <v>3</v>
      </c>
      <c r="B22" s="20" t="s">
        <v>40</v>
      </c>
      <c r="C22" s="28" t="s">
        <v>44</v>
      </c>
      <c r="D22" s="22" t="s">
        <v>42</v>
      </c>
      <c r="E22" s="23">
        <v>4.4</v>
      </c>
      <c r="F22" s="23">
        <v>62</v>
      </c>
      <c r="G22" s="23">
        <f t="shared" si="0"/>
        <v>272.8</v>
      </c>
      <c r="H22" s="24"/>
      <c r="I22" s="1"/>
      <c r="J22" s="4"/>
    </row>
    <row r="23" s="1" customFormat="1" ht="63" customHeight="1" outlineLevel="1" spans="1:10">
      <c r="A23" s="9">
        <v>4</v>
      </c>
      <c r="B23" s="20" t="s">
        <v>40</v>
      </c>
      <c r="C23" s="28" t="s">
        <v>45</v>
      </c>
      <c r="D23" s="22" t="s">
        <v>42</v>
      </c>
      <c r="E23" s="23">
        <v>8.6</v>
      </c>
      <c r="F23" s="23">
        <v>76</v>
      </c>
      <c r="G23" s="23">
        <f t="shared" si="0"/>
        <v>653.6</v>
      </c>
      <c r="H23" s="24"/>
      <c r="I23" s="1"/>
      <c r="J23" s="4"/>
    </row>
    <row r="24" s="1" customFormat="1" ht="56" customHeight="1" outlineLevel="1" spans="1:10">
      <c r="A24" s="9">
        <v>5</v>
      </c>
      <c r="B24" s="20" t="s">
        <v>40</v>
      </c>
      <c r="C24" s="28" t="s">
        <v>46</v>
      </c>
      <c r="D24" s="22" t="s">
        <v>42</v>
      </c>
      <c r="E24" s="23">
        <v>63.2</v>
      </c>
      <c r="F24" s="23">
        <v>89</v>
      </c>
      <c r="G24" s="23">
        <f t="shared" si="0"/>
        <v>5624.8</v>
      </c>
      <c r="H24" s="24"/>
      <c r="I24" s="1"/>
      <c r="J24" s="4"/>
    </row>
    <row r="25" s="1" customFormat="1" ht="59" customHeight="1" outlineLevel="1" spans="1:10">
      <c r="A25" s="9">
        <v>6</v>
      </c>
      <c r="B25" s="20" t="s">
        <v>40</v>
      </c>
      <c r="C25" s="28" t="s">
        <v>47</v>
      </c>
      <c r="D25" s="22" t="s">
        <v>42</v>
      </c>
      <c r="E25" s="23">
        <v>16.6</v>
      </c>
      <c r="F25" s="23">
        <v>103</v>
      </c>
      <c r="G25" s="23">
        <f t="shared" si="0"/>
        <v>1709.8</v>
      </c>
      <c r="H25" s="24"/>
      <c r="I25" s="1"/>
      <c r="J25" s="4"/>
    </row>
    <row r="26" s="1" customFormat="1" ht="63" customHeight="1" outlineLevel="1" spans="1:10">
      <c r="A26" s="9">
        <v>7</v>
      </c>
      <c r="B26" s="20" t="s">
        <v>48</v>
      </c>
      <c r="C26" s="28" t="s">
        <v>49</v>
      </c>
      <c r="D26" s="22" t="s">
        <v>42</v>
      </c>
      <c r="E26" s="23">
        <v>31</v>
      </c>
      <c r="F26" s="23">
        <v>44.41</v>
      </c>
      <c r="G26" s="23">
        <f t="shared" si="0"/>
        <v>1376.71</v>
      </c>
      <c r="H26" s="24"/>
      <c r="I26" s="1"/>
      <c r="J26" s="4"/>
    </row>
    <row r="27" s="1" customFormat="1" ht="132" outlineLevel="1" spans="1:10">
      <c r="A27" s="9">
        <v>8</v>
      </c>
      <c r="B27" s="20" t="s">
        <v>48</v>
      </c>
      <c r="C27" s="28" t="s">
        <v>50</v>
      </c>
      <c r="D27" s="22" t="s">
        <v>42</v>
      </c>
      <c r="E27" s="23">
        <v>95.7</v>
      </c>
      <c r="F27" s="23">
        <v>55</v>
      </c>
      <c r="G27" s="23">
        <f t="shared" si="0"/>
        <v>5263.5</v>
      </c>
      <c r="H27" s="24"/>
      <c r="I27" s="1"/>
      <c r="J27" s="4"/>
    </row>
    <row r="28" s="1" customFormat="1" ht="48" outlineLevel="1" spans="1:10">
      <c r="A28" s="9">
        <v>9</v>
      </c>
      <c r="B28" s="20" t="s">
        <v>51</v>
      </c>
      <c r="C28" s="28" t="s">
        <v>52</v>
      </c>
      <c r="D28" s="22" t="s">
        <v>53</v>
      </c>
      <c r="E28" s="23">
        <v>2.653</v>
      </c>
      <c r="F28" s="23">
        <v>2072</v>
      </c>
      <c r="G28" s="23">
        <f t="shared" si="0"/>
        <v>5497.016</v>
      </c>
      <c r="H28" s="24"/>
      <c r="I28" s="1"/>
      <c r="J28" s="4"/>
    </row>
    <row r="29" s="1" customFormat="1" ht="72" outlineLevel="1" spans="1:10">
      <c r="A29" s="9">
        <v>10</v>
      </c>
      <c r="B29" s="20" t="s">
        <v>54</v>
      </c>
      <c r="C29" s="30" t="s">
        <v>55</v>
      </c>
      <c r="D29" s="22" t="s">
        <v>36</v>
      </c>
      <c r="E29" s="23">
        <v>42</v>
      </c>
      <c r="F29" s="23">
        <v>50</v>
      </c>
      <c r="G29" s="23">
        <f t="shared" si="0"/>
        <v>2100</v>
      </c>
      <c r="H29" s="24"/>
      <c r="I29" s="1"/>
      <c r="J29" s="4"/>
    </row>
    <row r="30" s="1" customFormat="1" ht="60" outlineLevel="1" spans="1:10">
      <c r="A30" s="9">
        <v>11</v>
      </c>
      <c r="B30" s="31" t="s">
        <v>56</v>
      </c>
      <c r="C30" s="28" t="s">
        <v>57</v>
      </c>
      <c r="D30" s="22" t="s">
        <v>36</v>
      </c>
      <c r="E30" s="23">
        <v>21</v>
      </c>
      <c r="F30" s="23">
        <v>34.09</v>
      </c>
      <c r="G30" s="23">
        <f t="shared" si="0"/>
        <v>715.89</v>
      </c>
      <c r="H30" s="24"/>
      <c r="I30" s="1"/>
      <c r="J30" s="4"/>
    </row>
    <row r="31" s="1" customFormat="1" ht="60" outlineLevel="1" spans="1:10">
      <c r="A31" s="9">
        <v>12</v>
      </c>
      <c r="B31" s="20" t="s">
        <v>58</v>
      </c>
      <c r="C31" s="21" t="s">
        <v>59</v>
      </c>
      <c r="D31" s="22" t="s">
        <v>36</v>
      </c>
      <c r="E31" s="23">
        <v>42</v>
      </c>
      <c r="F31" s="23">
        <v>18</v>
      </c>
      <c r="G31" s="23">
        <f t="shared" si="0"/>
        <v>756</v>
      </c>
      <c r="H31" s="24"/>
      <c r="J31" s="4"/>
    </row>
    <row r="32" s="1" customFormat="1" ht="72" outlineLevel="1" spans="1:10">
      <c r="A32" s="9">
        <v>13</v>
      </c>
      <c r="B32" s="20" t="s">
        <v>54</v>
      </c>
      <c r="C32" s="30" t="s">
        <v>60</v>
      </c>
      <c r="D32" s="22" t="s">
        <v>36</v>
      </c>
      <c r="E32" s="23">
        <v>21</v>
      </c>
      <c r="F32" s="23">
        <v>285</v>
      </c>
      <c r="G32" s="23">
        <f t="shared" si="0"/>
        <v>5985</v>
      </c>
      <c r="H32" s="24"/>
      <c r="J32" s="4"/>
    </row>
    <row r="33" s="1" customFormat="1" ht="38" customHeight="1" spans="1:10">
      <c r="A33" s="16" t="s">
        <v>61</v>
      </c>
      <c r="B33" s="17"/>
      <c r="C33" s="17"/>
      <c r="D33" s="18"/>
      <c r="E33" s="27"/>
      <c r="F33" s="27"/>
      <c r="G33" s="23">
        <f t="shared" si="0"/>
        <v>0</v>
      </c>
      <c r="H33" s="19"/>
      <c r="I33" s="1"/>
      <c r="J33" s="4"/>
    </row>
    <row r="34" s="1" customFormat="1" ht="96" outlineLevel="1" spans="1:10">
      <c r="A34" s="9">
        <v>1</v>
      </c>
      <c r="B34" s="20" t="s">
        <v>62</v>
      </c>
      <c r="C34" s="32" t="s">
        <v>63</v>
      </c>
      <c r="D34" s="22" t="s">
        <v>64</v>
      </c>
      <c r="E34" s="29">
        <v>98.59</v>
      </c>
      <c r="F34" s="23">
        <v>19.84</v>
      </c>
      <c r="G34" s="23">
        <f t="shared" si="0"/>
        <v>1956.0256</v>
      </c>
      <c r="H34" s="24"/>
      <c r="I34" s="1"/>
      <c r="J34" s="4"/>
    </row>
    <row r="35" s="1" customFormat="1" ht="48" outlineLevel="1" spans="1:10">
      <c r="A35" s="9">
        <v>2</v>
      </c>
      <c r="B35" s="20" t="s">
        <v>65</v>
      </c>
      <c r="C35" s="30" t="s">
        <v>66</v>
      </c>
      <c r="D35" s="22" t="s">
        <v>64</v>
      </c>
      <c r="E35" s="29">
        <v>60</v>
      </c>
      <c r="F35" s="23">
        <v>31</v>
      </c>
      <c r="G35" s="23">
        <f t="shared" si="0"/>
        <v>1860</v>
      </c>
      <c r="H35" s="24"/>
      <c r="J35" s="4"/>
    </row>
    <row r="36" s="1" customFormat="1" ht="96" outlineLevel="1" spans="1:10">
      <c r="A36" s="9">
        <v>3</v>
      </c>
      <c r="B36" s="20" t="s">
        <v>67</v>
      </c>
      <c r="C36" s="32" t="s">
        <v>68</v>
      </c>
      <c r="D36" s="22" t="s">
        <v>64</v>
      </c>
      <c r="E36" s="29">
        <f>1*21*7</f>
        <v>147</v>
      </c>
      <c r="F36" s="23">
        <v>3.5</v>
      </c>
      <c r="G36" s="23">
        <f t="shared" si="0"/>
        <v>514.5</v>
      </c>
      <c r="H36" s="24"/>
      <c r="I36" s="1"/>
      <c r="J36" s="4"/>
    </row>
    <row r="37" s="1" customFormat="1" ht="96" outlineLevel="1" spans="1:10">
      <c r="A37" s="9">
        <v>4</v>
      </c>
      <c r="B37" s="20" t="s">
        <v>67</v>
      </c>
      <c r="C37" s="32" t="s">
        <v>69</v>
      </c>
      <c r="D37" s="22" t="s">
        <v>64</v>
      </c>
      <c r="E37" s="29">
        <f>98.59*3+180</f>
        <v>475.77</v>
      </c>
      <c r="F37" s="23">
        <v>3.8</v>
      </c>
      <c r="G37" s="23">
        <f t="shared" si="0"/>
        <v>1807.926</v>
      </c>
      <c r="H37" s="24"/>
      <c r="I37" s="1"/>
      <c r="J37" s="4"/>
    </row>
    <row r="38" s="1" customFormat="1" ht="72" outlineLevel="1" spans="1:10">
      <c r="A38" s="9">
        <v>5</v>
      </c>
      <c r="B38" s="20" t="s">
        <v>70</v>
      </c>
      <c r="C38" s="28" t="s">
        <v>71</v>
      </c>
      <c r="D38" s="22" t="s">
        <v>36</v>
      </c>
      <c r="E38" s="29">
        <v>42</v>
      </c>
      <c r="F38" s="23">
        <v>9.91</v>
      </c>
      <c r="G38" s="23">
        <f t="shared" si="0"/>
        <v>416.22</v>
      </c>
      <c r="H38" s="24"/>
      <c r="I38" s="1"/>
      <c r="J38" s="4"/>
    </row>
    <row r="39" s="1" customFormat="1" ht="36" outlineLevel="1" spans="1:10">
      <c r="A39" s="9">
        <v>6</v>
      </c>
      <c r="B39" s="20" t="s">
        <v>72</v>
      </c>
      <c r="C39" s="33" t="s">
        <v>73</v>
      </c>
      <c r="D39" s="22" t="s">
        <v>74</v>
      </c>
      <c r="E39" s="23"/>
      <c r="F39" s="23">
        <f>(G4+G7+G13+G19+G33)*0.01</f>
        <v>0</v>
      </c>
      <c r="G39" s="23">
        <f>SUM(G5:G38)*0.01</f>
        <v>1252.94295</v>
      </c>
      <c r="H39" s="34" t="s">
        <v>75</v>
      </c>
      <c r="I39" s="1"/>
      <c r="J39" s="4"/>
    </row>
    <row r="40" s="1" customFormat="1" spans="1:10">
      <c r="A40" s="9"/>
      <c r="B40" s="20" t="s">
        <v>76</v>
      </c>
      <c r="C40" s="21"/>
      <c r="D40" s="35"/>
      <c r="E40" s="36"/>
      <c r="F40" s="36"/>
      <c r="G40" s="36"/>
      <c r="H40" s="24"/>
      <c r="I40" s="1"/>
      <c r="J40" s="4"/>
    </row>
    <row r="41" s="1" customFormat="1" ht="23" customHeight="1" spans="1:10">
      <c r="A41" s="9"/>
      <c r="B41" s="20" t="s">
        <v>77</v>
      </c>
      <c r="C41" s="21"/>
      <c r="D41" s="35" t="s">
        <v>78</v>
      </c>
      <c r="E41" s="36"/>
      <c r="F41" s="36"/>
      <c r="G41" s="37">
        <f>SUM(G5:G40)</f>
        <v>126547.23795</v>
      </c>
      <c r="H41" s="24"/>
      <c r="I41" s="1"/>
      <c r="J41" s="4"/>
    </row>
    <row r="42" s="1" customFormat="1" ht="22" customHeight="1" spans="1:10">
      <c r="A42" s="9"/>
      <c r="B42" s="20" t="s">
        <v>79</v>
      </c>
      <c r="C42" s="38">
        <v>0.09</v>
      </c>
      <c r="D42" s="35" t="s">
        <v>78</v>
      </c>
      <c r="E42" s="36"/>
      <c r="F42" s="36"/>
      <c r="G42" s="37">
        <f>G41*C42</f>
        <v>11389.2514155</v>
      </c>
      <c r="H42" s="24"/>
      <c r="I42" s="1"/>
      <c r="J42" s="4"/>
    </row>
    <row r="43" s="1" customFormat="1" ht="19" customHeight="1" spans="1:10">
      <c r="A43" s="9"/>
      <c r="B43" s="20" t="s">
        <v>80</v>
      </c>
      <c r="C43" s="21"/>
      <c r="D43" s="35" t="s">
        <v>78</v>
      </c>
      <c r="E43" s="39"/>
      <c r="F43" s="39"/>
      <c r="G43" s="37">
        <f>G41+G42</f>
        <v>137936.4893655</v>
      </c>
      <c r="H43" s="24"/>
      <c r="I43" s="1"/>
      <c r="J43" s="4"/>
    </row>
    <row r="44" s="1" customFormat="1" ht="12" spans="1:10">
      <c r="A44" s="9"/>
      <c r="B44" s="40"/>
      <c r="C44" s="40"/>
      <c r="D44" s="41"/>
      <c r="E44" s="42"/>
      <c r="F44" s="42"/>
      <c r="G44" s="43"/>
      <c r="H44" s="24"/>
      <c r="I44" s="1"/>
      <c r="J44" s="4"/>
    </row>
    <row r="45" s="1" customFormat="1" ht="116" customHeight="1" spans="1:10">
      <c r="A45" s="44" t="s">
        <v>81</v>
      </c>
      <c r="B45" s="45"/>
      <c r="C45" s="46"/>
      <c r="D45" s="46"/>
      <c r="E45" s="47"/>
      <c r="F45" s="47"/>
      <c r="G45" s="47"/>
      <c r="H45" s="48"/>
      <c r="I45" s="1"/>
      <c r="J45" s="4"/>
    </row>
  </sheetData>
  <mergeCells count="16">
    <mergeCell ref="A1:H1"/>
    <mergeCell ref="A4:C4"/>
    <mergeCell ref="A7:C7"/>
    <mergeCell ref="A13:C13"/>
    <mergeCell ref="A19:C19"/>
    <mergeCell ref="A33:C33"/>
    <mergeCell ref="B44:D44"/>
    <mergeCell ref="A45:H45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scale="69" orientation="portrait"/>
  <headerFooter/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guojianhua</dc:creator>
  <cp:lastModifiedBy>WPS_1527947218</cp:lastModifiedBy>
  <dcterms:created xsi:type="dcterms:W3CDTF">2006-09-13T11:21:00Z</dcterms:created>
  <cp:lastPrinted>2019-02-27T02:11:00Z</cp:lastPrinted>
  <dcterms:modified xsi:type="dcterms:W3CDTF">2021-08-20T08:55:17Z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KSOReadingLayout">
    <vt:bool>true</vt:bool>
  </property>
  <property fmtid="{D5CDD505-2E9C-101B-9397-08002B2CF9AE}" pid="4" name="ICV">
    <vt:lpwstr>9FD463DDC7CE4A5FAB27B37DE5B7E9B4</vt:lpwstr>
  </property>
</Properties>
</file>