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9" activeTab="1"/>
  </bookViews>
  <sheets>
    <sheet name="汇总" sheetId="42" r:id="rId1"/>
    <sheet name="表1" sheetId="30" r:id="rId2"/>
    <sheet name="表2" sheetId="44" r:id="rId3"/>
    <sheet name="表3" sheetId="47" r:id="rId4"/>
    <sheet name="入离职" sheetId="16" r:id="rId5"/>
    <sheet name="职能考勤" sheetId="41" r:id="rId6"/>
    <sheet name="运行考勤" sheetId="34" r:id="rId7"/>
    <sheet name="转正异动" sheetId="20" r:id="rId8"/>
    <sheet name="奖罚" sheetId="14" r:id="rId9"/>
    <sheet name="工装" sheetId="11" r:id="rId10"/>
    <sheet name="意外险" sheetId="31" r:id="rId11"/>
    <sheet name="6月绩效" sheetId="48" r:id="rId12"/>
    <sheet name="补发5月绩效" sheetId="49" r:id="rId13"/>
    <sheet name="Sheet1" sheetId="5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表1!$A$1:$Q$31</definedName>
    <definedName name="_xlnm._FilterDatabase" localSheetId="11" hidden="1">'6月绩效'!$A$1:$F$50</definedName>
    <definedName name="_xlnm._FilterDatabase" localSheetId="12" hidden="1">补发5月绩效!$A$1:$K$10</definedName>
    <definedName name="_xlnm.Print_Titles">职能考勤!$1:$4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D1" authorId="0">
      <text>
        <r>
          <rPr>
            <sz val="9"/>
            <rFont val="宋体"/>
            <charset val="134"/>
          </rPr>
          <t>受考勤影响</t>
        </r>
      </text>
    </comment>
    <comment ref="E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G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J1" authorId="0">
      <text>
        <r>
          <rPr>
            <sz val="9"/>
            <rFont val="宋体"/>
            <charset val="134"/>
          </rPr>
          <t>不受考勤影响</t>
        </r>
      </text>
    </comment>
    <comment ref="D3" authorId="0">
      <text>
        <r>
          <rPr>
            <sz val="9"/>
            <rFont val="宋体"/>
            <charset val="134"/>
          </rPr>
          <t>受考勤影响</t>
        </r>
      </text>
    </comment>
    <comment ref="E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G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J3" authorId="0">
      <text>
        <r>
          <rPr>
            <sz val="9"/>
            <rFont val="宋体"/>
            <charset val="134"/>
          </rPr>
          <t>不受考勤影响</t>
        </r>
      </text>
    </comment>
    <comment ref="D4" authorId="1">
      <text>
        <r>
          <rPr>
            <sz val="9"/>
            <rFont val="宋体"/>
            <charset val="134"/>
          </rPr>
          <t>客服经理调岗为销售经理</t>
        </r>
      </text>
    </comment>
    <comment ref="H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自己承担公积金</t>
        </r>
      </text>
    </comment>
    <comment ref="D6" authorId="1">
      <text>
        <r>
          <rPr>
            <sz val="9"/>
            <rFont val="宋体"/>
            <charset val="134"/>
          </rPr>
          <t>试用期</t>
        </r>
      </text>
    </comment>
    <comment ref="L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补发五月绩效
</t>
        </r>
      </text>
    </comment>
    <comment ref="D16" authorId="1">
      <text>
        <r>
          <rPr>
            <sz val="9"/>
            <rFont val="宋体"/>
            <charset val="134"/>
          </rPr>
          <t>晋升为见习经理</t>
        </r>
      </text>
    </comment>
    <comment ref="D18" authorId="1">
      <text>
        <r>
          <rPr>
            <sz val="9"/>
            <rFont val="宋体"/>
            <charset val="134"/>
          </rPr>
          <t xml:space="preserve">试用期
</t>
        </r>
      </text>
    </comment>
    <comment ref="J26" authorId="1">
      <text>
        <r>
          <rPr>
            <sz val="9"/>
            <rFont val="宋体"/>
            <charset val="134"/>
          </rPr>
          <t>三人转正</t>
        </r>
      </text>
    </comment>
    <comment ref="D3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晋级</t>
        </r>
      </text>
    </comment>
    <comment ref="D3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降级</t>
        </r>
      </text>
    </comment>
    <comment ref="L3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补发五月绩效
</t>
        </r>
      </text>
    </comment>
    <comment ref="L4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补发五月绩效
</t>
        </r>
      </text>
    </comment>
    <comment ref="D4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晋级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B3" authorId="1">
      <text>
        <r>
          <rPr>
            <sz val="9"/>
            <rFont val="宋体"/>
            <charset val="134"/>
          </rPr>
          <t>补发五月绩效</t>
        </r>
      </text>
    </comment>
    <comment ref="X1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工装扣款，上个月小郭发放时忘记扣了</t>
        </r>
      </text>
    </comment>
    <comment ref="X1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工装扣款，上个月小郭发放时忘记扣了
</t>
        </r>
      </text>
    </comment>
    <comment ref="U1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入职前未出勤</t>
        </r>
      </text>
    </comment>
    <comment ref="AB14" authorId="1">
      <text>
        <r>
          <rPr>
            <sz val="9"/>
            <rFont val="宋体"/>
            <charset val="134"/>
          </rPr>
          <t>转让给公司一台水泵</t>
        </r>
      </text>
    </comment>
    <comment ref="AK14" authorId="1">
      <text>
        <r>
          <rPr>
            <sz val="9"/>
            <rFont val="宋体"/>
            <charset val="134"/>
          </rPr>
          <t>月底入职，次月缴纳</t>
        </r>
      </text>
    </comment>
    <comment ref="Z15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库房管理补贴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U5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入职前未出勤天数</t>
        </r>
      </text>
    </comment>
    <comment ref="U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入职前未出勤天数
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C4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S2" authorId="1">
      <text>
        <r>
          <rPr>
            <sz val="9"/>
            <rFont val="宋体"/>
            <charset val="134"/>
          </rPr>
          <t>客服经理调岗为销售经理</t>
        </r>
      </text>
    </comment>
    <comment ref="X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自己承担公积金</t>
        </r>
      </text>
    </comment>
  </commentList>
</comments>
</file>

<file path=xl/sharedStrings.xml><?xml version="1.0" encoding="utf-8"?>
<sst xmlns="http://schemas.openxmlformats.org/spreadsheetml/2006/main" count="4032" uniqueCount="721">
  <si>
    <t>序号</t>
  </si>
  <si>
    <t>金额</t>
  </si>
  <si>
    <t>说明</t>
  </si>
  <si>
    <t>收款账号</t>
  </si>
  <si>
    <t>开户行</t>
  </si>
  <si>
    <t>户名</t>
  </si>
  <si>
    <t>表1</t>
  </si>
  <si>
    <t>本部全职员工</t>
  </si>
  <si>
    <t>表2</t>
  </si>
  <si>
    <t>岗位外包——厦门方胜众合服务外包有限公司</t>
  </si>
  <si>
    <t>平台支付</t>
  </si>
  <si>
    <t>表3</t>
  </si>
  <si>
    <t>岗位外包——德兴市腾翔建筑服务部</t>
  </si>
  <si>
    <t>6222032010015158442</t>
  </si>
  <si>
    <t>中国工商银行</t>
  </si>
  <si>
    <t>陈仁梅</t>
  </si>
  <si>
    <t>合计</t>
  </si>
  <si>
    <t>2021年6月工资条</t>
  </si>
  <si>
    <t>部门</t>
  </si>
  <si>
    <t>姓名</t>
  </si>
  <si>
    <t>综合工资</t>
  </si>
  <si>
    <t>缺勤天数</t>
  </si>
  <si>
    <t>请假扣款</t>
  </si>
  <si>
    <t>绩效扣款</t>
  </si>
  <si>
    <t>其他扣款</t>
  </si>
  <si>
    <t>工资收入</t>
  </si>
  <si>
    <t>奖金/提成</t>
  </si>
  <si>
    <t>病假补助</t>
  </si>
  <si>
    <t>其他收入</t>
  </si>
  <si>
    <t>收入总额</t>
  </si>
  <si>
    <t>个税</t>
  </si>
  <si>
    <t>公积金代扣</t>
  </si>
  <si>
    <t>社保代扣</t>
  </si>
  <si>
    <t>实发总额</t>
  </si>
  <si>
    <t>销售中心</t>
  </si>
  <si>
    <t>徐利斌</t>
  </si>
  <si>
    <t>周飞燕</t>
  </si>
  <si>
    <t>刘靳</t>
  </si>
  <si>
    <t>技术中心</t>
  </si>
  <si>
    <t>李君</t>
  </si>
  <si>
    <t>工程中心</t>
  </si>
  <si>
    <t>张立昆</t>
  </si>
  <si>
    <t>李军</t>
  </si>
  <si>
    <t>董成龙</t>
  </si>
  <si>
    <t>客服中心</t>
  </si>
  <si>
    <t>赵兴华</t>
  </si>
  <si>
    <t>赵沙</t>
  </si>
  <si>
    <t>王梦飞</t>
  </si>
  <si>
    <t>综合中心</t>
  </si>
  <si>
    <t>孙方涛</t>
  </si>
  <si>
    <t>肖丽琴</t>
  </si>
  <si>
    <t>沈铮</t>
  </si>
  <si>
    <t>财务中心</t>
  </si>
  <si>
    <t>刘柯</t>
  </si>
  <si>
    <t>李伟朋</t>
  </si>
  <si>
    <t>王叶</t>
  </si>
  <si>
    <t>徐禹烨</t>
  </si>
  <si>
    <t>夏振海</t>
  </si>
  <si>
    <t>维修中心中关村项目部</t>
  </si>
  <si>
    <t>栗建龙</t>
  </si>
  <si>
    <t>张旭</t>
  </si>
  <si>
    <t>维修中心望京项目部</t>
  </si>
  <si>
    <t>郭佩港</t>
  </si>
  <si>
    <t>邱维保</t>
  </si>
  <si>
    <t>维修中心国贸项目部</t>
  </si>
  <si>
    <t>万树壮</t>
  </si>
  <si>
    <t>崔志猛</t>
  </si>
  <si>
    <t>赵坤宇</t>
  </si>
  <si>
    <t>运行中心中关村项目部</t>
  </si>
  <si>
    <t>许云付</t>
  </si>
  <si>
    <t>信息中心</t>
  </si>
  <si>
    <t>申瑛</t>
  </si>
  <si>
    <t>赵辉</t>
  </si>
  <si>
    <t>运行中心</t>
  </si>
  <si>
    <t>任风武</t>
  </si>
  <si>
    <t>采购中心</t>
  </si>
  <si>
    <t>刘述珍</t>
  </si>
  <si>
    <t>运行中心国贸项目部</t>
  </si>
  <si>
    <t>胡冬杰</t>
  </si>
  <si>
    <t>石亚辉</t>
  </si>
  <si>
    <t>宫树龙</t>
  </si>
  <si>
    <t>郑建明</t>
  </si>
  <si>
    <t>李树森</t>
  </si>
  <si>
    <t>张建平</t>
  </si>
  <si>
    <t>蔡志豪</t>
  </si>
  <si>
    <t>王洪争</t>
  </si>
  <si>
    <t>王晓兵</t>
  </si>
  <si>
    <t>王久利</t>
  </si>
  <si>
    <t>袁宝林</t>
  </si>
  <si>
    <t>马强</t>
  </si>
  <si>
    <t>运行中心望京项目部</t>
  </si>
  <si>
    <t>张海龙</t>
  </si>
  <si>
    <t>程亚东</t>
  </si>
  <si>
    <t>陆超超</t>
  </si>
  <si>
    <t>冀玉荣</t>
  </si>
  <si>
    <t>贾彦红</t>
  </si>
  <si>
    <t>徐文军</t>
  </si>
  <si>
    <t>高晓辉</t>
  </si>
  <si>
    <t>工号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</si>
  <si>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</si>
  <si>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</si>
  <si>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</si>
  <si>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</si>
  <si>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</si>
  <si>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</si>
  <si>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</si>
  <si>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</si>
  <si>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</si>
  <si>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</si>
  <si>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</si>
  <si>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</si>
  <si>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</si>
  <si>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工时工资</t>
  </si>
  <si>
    <t>工资标准</t>
  </si>
  <si>
    <t>计薪天数/系数</t>
  </si>
  <si>
    <t>养老</t>
  </si>
  <si>
    <t>医疗</t>
  </si>
  <si>
    <t>失业</t>
  </si>
  <si>
    <t>社保单位</t>
  </si>
  <si>
    <t>岗位外包单位</t>
  </si>
  <si>
    <t>130623198606032414</t>
  </si>
  <si>
    <t>农商行</t>
  </si>
  <si>
    <t>6210676862035281547</t>
  </si>
  <si>
    <t>51社保</t>
  </si>
  <si>
    <t>厦门方胜众合服务外包有限公司</t>
  </si>
  <si>
    <t>132401196603306313</t>
  </si>
  <si>
    <t>6210676862088755645</t>
  </si>
  <si>
    <t>132532197608242157</t>
  </si>
  <si>
    <t>6210676802163163505</t>
  </si>
  <si>
    <t>132532197309112117</t>
  </si>
  <si>
    <t>6210676862227266488</t>
  </si>
  <si>
    <t>130732198301262114</t>
  </si>
  <si>
    <t>6210676862225215602</t>
  </si>
  <si>
    <t>130731196609210059</t>
  </si>
  <si>
    <t>6210676862068519656</t>
  </si>
  <si>
    <t>130629200005160419</t>
  </si>
  <si>
    <t>6210676862214461753</t>
  </si>
  <si>
    <t>133023197502251618</t>
  </si>
  <si>
    <t>中国银行</t>
  </si>
  <si>
    <t>62116600100005282213</t>
  </si>
  <si>
    <t>410521198705228075</t>
  </si>
  <si>
    <t>6210676862026087648</t>
  </si>
  <si>
    <t>132429197009253811</t>
  </si>
  <si>
    <t>北京银行</t>
  </si>
  <si>
    <t>6214680079304059</t>
  </si>
  <si>
    <t>130732199506132115</t>
  </si>
  <si>
    <t>北京银行亚运村支行</t>
  </si>
  <si>
    <t>6214680065889949</t>
  </si>
  <si>
    <t>130732198206251839</t>
  </si>
  <si>
    <t>北京农商银行两广路支行</t>
  </si>
  <si>
    <t>6210676862311598242</t>
  </si>
  <si>
    <t>132532197201142154</t>
  </si>
  <si>
    <t>6221386151058042459</t>
  </si>
  <si>
    <t>无</t>
  </si>
  <si>
    <t>210922196601121216</t>
  </si>
  <si>
    <t>6221386102549947517</t>
  </si>
  <si>
    <t>备注</t>
  </si>
  <si>
    <t>330682198710181257</t>
  </si>
  <si>
    <t>6210676862159638985</t>
  </si>
  <si>
    <t>德兴腾翔建筑服务部</t>
  </si>
  <si>
    <t>个人原因无法缴纳社保</t>
  </si>
  <si>
    <t>132527196206208014</t>
  </si>
  <si>
    <t>北京农商银行</t>
  </si>
  <si>
    <t>6210676862267893878</t>
  </si>
  <si>
    <t>130624197709080218</t>
  </si>
  <si>
    <t>6214680072880790</t>
  </si>
  <si>
    <t>110229198205031819</t>
  </si>
  <si>
    <t>北京农商行</t>
  </si>
  <si>
    <t>6210676862240936463</t>
  </si>
  <si>
    <t>132401197111112437</t>
  </si>
  <si>
    <t>建设银行</t>
  </si>
  <si>
    <t>6217000010104658391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</si>
  <si>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</si>
  <si>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</si>
  <si>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</si>
  <si>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</si>
  <si>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</si>
  <si>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</si>
  <si>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</si>
  <si>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</si>
  <si>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</si>
  <si>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</si>
  <si>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</si>
  <si>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</si>
  <si>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</si>
  <si>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</si>
  <si>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</si>
  <si>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</si>
  <si>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维修专员</t>
  </si>
  <si>
    <t>王志刚</t>
  </si>
  <si>
    <t>运行工</t>
  </si>
  <si>
    <t>试用期</t>
  </si>
  <si>
    <t>运行专员</t>
  </si>
  <si>
    <t>劳务用工</t>
  </si>
  <si>
    <t>尤继俊</t>
  </si>
  <si>
    <t>会计</t>
  </si>
  <si>
    <t>康海民</t>
  </si>
  <si>
    <t>维修技工</t>
  </si>
  <si>
    <t>潘军涛</t>
  </si>
  <si>
    <t>赵爱启</t>
  </si>
  <si>
    <t>水泵维修</t>
  </si>
  <si>
    <t>人事行政助理</t>
  </si>
  <si>
    <t>王建荣</t>
  </si>
  <si>
    <t>财务经理</t>
  </si>
  <si>
    <t>付立为</t>
  </si>
  <si>
    <t>客户经理</t>
  </si>
  <si>
    <t>李盼龙</t>
  </si>
  <si>
    <t>客户专员</t>
  </si>
  <si>
    <t>刘慧哲</t>
  </si>
  <si>
    <t>维修工</t>
  </si>
  <si>
    <t>高江垒</t>
  </si>
  <si>
    <t>技术支持</t>
  </si>
  <si>
    <t>李兴龙</t>
  </si>
  <si>
    <t>松喦</t>
  </si>
  <si>
    <t>客服经理</t>
  </si>
  <si>
    <t>陈勇</t>
  </si>
  <si>
    <t>吕德良</t>
  </si>
  <si>
    <t>郭长城</t>
  </si>
  <si>
    <t>彭娟</t>
  </si>
  <si>
    <t>行政人事专员</t>
  </si>
  <si>
    <t>赵荧瑞</t>
  </si>
  <si>
    <t>综合维修工</t>
  </si>
  <si>
    <t>王有伟</t>
  </si>
  <si>
    <t>运行经理</t>
  </si>
  <si>
    <t>运行主管</t>
  </si>
  <si>
    <t>霍凤玲</t>
  </si>
  <si>
    <t>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</si>
  <si>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</si>
  <si>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</si>
  <si>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</si>
  <si>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</si>
  <si>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</si>
  <si>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</si>
  <si>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</si>
  <si>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</si>
  <si>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副主管</t>
  </si>
  <si>
    <t>石晶莹</t>
  </si>
  <si>
    <t>销售助理</t>
  </si>
  <si>
    <t>何琴</t>
  </si>
  <si>
    <t>收费员</t>
  </si>
  <si>
    <t>助理</t>
  </si>
  <si>
    <t>王强</t>
  </si>
  <si>
    <t>财物中心</t>
  </si>
  <si>
    <t>财务部</t>
  </si>
  <si>
    <t>赵虎</t>
  </si>
  <si>
    <t>主管</t>
  </si>
  <si>
    <t>张春辉</t>
  </si>
  <si>
    <t>孙纯云</t>
  </si>
  <si>
    <t>戚兴旺</t>
  </si>
  <si>
    <t>出纳</t>
  </si>
  <si>
    <t>施汉文</t>
  </si>
  <si>
    <t>季节工</t>
  </si>
  <si>
    <t>曹乐</t>
  </si>
  <si>
    <t>梅地亚运维部</t>
  </si>
  <si>
    <t>施工主管</t>
  </si>
  <si>
    <t>高锋</t>
  </si>
  <si>
    <t>和乔运维部</t>
  </si>
  <si>
    <t>王振华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</si>
  <si>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</si>
  <si>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</si>
  <si>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</si>
  <si>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</si>
  <si>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</si>
  <si>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</si>
  <si>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</si>
  <si>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</si>
  <si>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</si>
  <si>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</si>
  <si>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收费专员</t>
  </si>
  <si>
    <t>客服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</si>
  <si>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</si>
  <si>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</si>
  <si>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</si>
  <si>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</si>
  <si>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</si>
  <si>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</si>
  <si>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</si>
  <si>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</si>
  <si>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</si>
  <si>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</si>
  <si>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</si>
  <si>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</si>
  <si>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</si>
  <si>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</si>
  <si>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</si>
  <si>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</si>
  <si>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</si>
  <si>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</si>
  <si>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</si>
  <si>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</si>
  <si>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</si>
  <si>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运维工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</si>
  <si>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</si>
  <si>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</si>
  <si>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</si>
  <si>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</si>
  <si>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</si>
  <si>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</si>
  <si>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</si>
  <si>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</si>
  <si>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</si>
  <si>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</si>
  <si>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</si>
  <si>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</si>
  <si>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贾萌</t>
  </si>
  <si>
    <t>张竟一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</si>
  <si>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</si>
  <si>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</si>
  <si>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</si>
  <si>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</si>
  <si>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</si>
  <si>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</si>
  <si>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</si>
  <si>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</si>
  <si>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</si>
  <si>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</si>
  <si>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</si>
  <si>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</si>
  <si>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</si>
  <si>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推广专员</t>
  </si>
  <si>
    <t>陈忠凯</t>
  </si>
  <si>
    <t>环境大厦</t>
  </si>
  <si>
    <t>陈祁意</t>
  </si>
  <si>
    <t>勾秀连</t>
  </si>
  <si>
    <t>李蕾</t>
  </si>
  <si>
    <t>于新华</t>
  </si>
  <si>
    <t>销售经理</t>
  </si>
  <si>
    <t>运保中心华澳</t>
  </si>
  <si>
    <t>工资暂不发放</t>
  </si>
  <si>
    <t>戴士林</t>
  </si>
  <si>
    <t>销售</t>
  </si>
  <si>
    <t>残保金专员</t>
  </si>
  <si>
    <t>展正明</t>
  </si>
  <si>
    <t>销售专员</t>
  </si>
  <si>
    <t>袁茂芳</t>
  </si>
  <si>
    <t>维修主管</t>
  </si>
  <si>
    <t>维修中心</t>
  </si>
  <si>
    <t>宋子宝</t>
  </si>
  <si>
    <t>刘雷花</t>
  </si>
  <si>
    <t>赵玉宝</t>
  </si>
  <si>
    <t>强振文</t>
  </si>
  <si>
    <t>王文改</t>
  </si>
  <si>
    <t>邹欣蕊</t>
  </si>
  <si>
    <t>冯赫</t>
  </si>
  <si>
    <t>连梅</t>
  </si>
  <si>
    <t>无薪</t>
  </si>
  <si>
    <t>程伯康</t>
  </si>
  <si>
    <t>岗位外包</t>
  </si>
  <si>
    <t>苑华强</t>
  </si>
  <si>
    <t>学徒期</t>
  </si>
  <si>
    <t>葛全练</t>
  </si>
  <si>
    <t>高珊珊</t>
  </si>
  <si>
    <t>刘建军</t>
  </si>
  <si>
    <t>任利强</t>
  </si>
  <si>
    <t>管延飞</t>
  </si>
  <si>
    <t>由利娟</t>
  </si>
  <si>
    <t>熊辰</t>
  </si>
  <si>
    <t>实习生</t>
  </si>
  <si>
    <t>实习协议</t>
  </si>
  <si>
    <t>张书强</t>
  </si>
  <si>
    <t>客服专员</t>
  </si>
  <si>
    <t>天津兼职运行工</t>
  </si>
  <si>
    <t>由智娟</t>
  </si>
  <si>
    <t>陈国清</t>
  </si>
  <si>
    <t>七月正式上岗</t>
  </si>
  <si>
    <t>工程经理</t>
  </si>
  <si>
    <t>月度汇总 统计日期：2021-06-01 至 2021-06-30</t>
  </si>
  <si>
    <t>报表生成时间：2021-07-09 10:24</t>
  </si>
  <si>
    <t>考勤组</t>
  </si>
  <si>
    <t>职位</t>
  </si>
  <si>
    <t>UserId</t>
  </si>
  <si>
    <t>出勤天数</t>
  </si>
  <si>
    <t>休息天数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</si>
  <si>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</si>
  <si>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</si>
  <si>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</si>
  <si>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</si>
  <si>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</si>
  <si>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</si>
  <si>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</si>
  <si>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</si>
  <si>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</si>
  <si>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</si>
  <si>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</si>
  <si>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</si>
  <si>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</si>
  <si>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</si>
  <si>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</si>
  <si>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</si>
  <si>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</si>
  <si>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</si>
  <si>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</si>
  <si>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</si>
  <si>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</si>
  <si>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</si>
  <si>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</si>
  <si>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</si>
  <si>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</si>
  <si>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</si>
  <si>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</si>
  <si>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</si>
  <si>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</si>
  <si>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1</t>
  </si>
  <si>
    <t>2</t>
  </si>
  <si>
    <t>3</t>
  </si>
  <si>
    <t>4</t>
  </si>
  <si>
    <t>六</t>
  </si>
  <si>
    <t>日</t>
  </si>
  <si>
    <t>7</t>
  </si>
  <si>
    <t>8</t>
  </si>
  <si>
    <t>9</t>
  </si>
  <si>
    <t>10</t>
  </si>
  <si>
    <t>11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</si>
  <si>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</si>
  <si>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</si>
  <si>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</si>
  <si>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</si>
  <si>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</si>
  <si>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</si>
  <si>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</si>
  <si>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</si>
  <si>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</si>
  <si>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</si>
  <si>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28</t>
  </si>
  <si>
    <t>29</t>
  </si>
  <si>
    <t>30</t>
  </si>
  <si>
    <t>出纳王叶</t>
  </si>
  <si>
    <t>未加入考勤组</t>
  </si>
  <si>
    <t>084460592026088190</t>
  </si>
  <si>
    <t>11586</t>
  </si>
  <si>
    <t>不在考勤组并打卡</t>
  </si>
  <si>
    <t>标准工时考勤组</t>
  </si>
  <si>
    <t>200402</t>
  </si>
  <si>
    <t>122155674626068890</t>
  </si>
  <si>
    <t>9771</t>
  </si>
  <si>
    <t>正常</t>
  </si>
  <si>
    <t>休息</t>
  </si>
  <si>
    <t>上班外勤</t>
  </si>
  <si>
    <t>上班迟到</t>
  </si>
  <si>
    <t>技术中心考勤组</t>
  </si>
  <si>
    <t>080401</t>
  </si>
  <si>
    <t>技术经理</t>
  </si>
  <si>
    <t>0303170321841357</t>
  </si>
  <si>
    <t>2737</t>
  </si>
  <si>
    <t>200905</t>
  </si>
  <si>
    <t>145852422529295043</t>
  </si>
  <si>
    <t>7914</t>
  </si>
  <si>
    <t>617</t>
  </si>
  <si>
    <t>215</t>
  </si>
  <si>
    <t>20</t>
  </si>
  <si>
    <t>851</t>
  </si>
  <si>
    <t>上班外勤,上班迟到,下班外勤,下班早退</t>
  </si>
  <si>
    <t>上班外勤,上班严重迟到,下班外勤,下班早退</t>
  </si>
  <si>
    <t>下班外勤,下班早退</t>
  </si>
  <si>
    <t>上班外勤,上班迟到,下班外勤</t>
  </si>
  <si>
    <t>210509</t>
  </si>
  <si>
    <t>03524232641150404</t>
  </si>
  <si>
    <t>10064</t>
  </si>
  <si>
    <t>下班外勤</t>
  </si>
  <si>
    <t>180101</t>
  </si>
  <si>
    <t>150807030835468431</t>
  </si>
  <si>
    <t>10632</t>
  </si>
  <si>
    <t>5</t>
  </si>
  <si>
    <t>上班缺卡</t>
  </si>
  <si>
    <t>上班迟到,下班外勤</t>
  </si>
  <si>
    <t>上班外勤,补卡申请06-30 17:30到06-30 17:30</t>
  </si>
  <si>
    <t>商贸中心</t>
  </si>
  <si>
    <t>100601</t>
  </si>
  <si>
    <t>采购员</t>
  </si>
  <si>
    <t>104159494921368309</t>
  </si>
  <si>
    <t>9643</t>
  </si>
  <si>
    <t>376</t>
  </si>
  <si>
    <t>77</t>
  </si>
  <si>
    <t>上班外勤,上班严重迟到</t>
  </si>
  <si>
    <t>徐文军（离职）</t>
  </si>
  <si>
    <t>维修中心-国贸项目部</t>
  </si>
  <si>
    <t>283110020224336516</t>
  </si>
  <si>
    <t>9595</t>
  </si>
  <si>
    <t>210507</t>
  </si>
  <si>
    <t>012663050555690267</t>
  </si>
  <si>
    <t>9658</t>
  </si>
  <si>
    <t>191101</t>
  </si>
  <si>
    <t>226019623922007583</t>
  </si>
  <si>
    <t>8034</t>
  </si>
  <si>
    <t>7.5</t>
  </si>
  <si>
    <t>上班外勤,下班外勤</t>
  </si>
  <si>
    <t>下班缺卡</t>
  </si>
  <si>
    <t>事假06-08 08:30到06-08 17:30 1天</t>
  </si>
  <si>
    <t>上班缺卡,下班外勤</t>
  </si>
  <si>
    <t>上班外勤,下班缺卡</t>
  </si>
  <si>
    <t>正常,补卡申请06-29 08:30到06-29 08:30</t>
  </si>
  <si>
    <t>芝麻物联</t>
  </si>
  <si>
    <t>150801</t>
  </si>
  <si>
    <t>1041595001959880</t>
  </si>
  <si>
    <t>9450</t>
  </si>
  <si>
    <t>201101</t>
  </si>
  <si>
    <t>04614709501159348</t>
  </si>
  <si>
    <t>11240</t>
  </si>
  <si>
    <t>190401</t>
  </si>
  <si>
    <t>2729142315899430</t>
  </si>
  <si>
    <t>8651</t>
  </si>
  <si>
    <t>54</t>
  </si>
  <si>
    <t>上班迟到,补卡申请06-09 17:30到06-09 17:30</t>
  </si>
  <si>
    <t>上班外勤,上班迟到,下班缺卡</t>
  </si>
  <si>
    <t>190101</t>
  </si>
  <si>
    <t>HRD</t>
  </si>
  <si>
    <t>4450476423308315</t>
  </si>
  <si>
    <t>10514</t>
  </si>
  <si>
    <t>上班外勤,补卡申请06-17 17:30到06-17 17:30</t>
  </si>
  <si>
    <t>正常,补卡申请06-22 17:30到06-22 17:30</t>
  </si>
  <si>
    <t>正常,补卡申请06-29 17:30到06-29 17:30</t>
  </si>
  <si>
    <t>人员姓名</t>
  </si>
  <si>
    <t>总工时</t>
  </si>
  <si>
    <t>一</t>
  </si>
  <si>
    <t>二</t>
  </si>
  <si>
    <t>三</t>
  </si>
  <si>
    <t>四</t>
  </si>
  <si>
    <t>五</t>
  </si>
  <si>
    <t>七</t>
  </si>
  <si>
    <t>八</t>
  </si>
  <si>
    <t>九</t>
  </si>
  <si>
    <t>一十</t>
  </si>
  <si>
    <t>一十一</t>
  </si>
  <si>
    <t>一十二</t>
  </si>
  <si>
    <t>一十三</t>
  </si>
  <si>
    <t>一十四</t>
  </si>
  <si>
    <t>一十五</t>
  </si>
  <si>
    <t>一十六</t>
  </si>
  <si>
    <t>一十七</t>
  </si>
  <si>
    <t>一十八</t>
  </si>
  <si>
    <t>一十九</t>
  </si>
  <si>
    <t>二十</t>
  </si>
  <si>
    <t>二十一</t>
  </si>
  <si>
    <t>二十二</t>
  </si>
  <si>
    <t>二十三</t>
  </si>
  <si>
    <t>二十四</t>
  </si>
  <si>
    <t>二十五</t>
  </si>
  <si>
    <t>二十六</t>
  </si>
  <si>
    <t>二十七</t>
  </si>
  <si>
    <t>二十八</t>
  </si>
  <si>
    <t>二十九</t>
  </si>
  <si>
    <t>三十</t>
  </si>
  <si>
    <t>三十一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</si>
  <si>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</si>
  <si>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</si>
  <si>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</si>
  <si>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</si>
  <si>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</si>
  <si>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</si>
  <si>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</si>
  <si>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</si>
  <si>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</si>
  <si>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</si>
  <si>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当月收入总额</t>
  </si>
  <si>
    <t>360.00</t>
  </si>
  <si>
    <t>12</t>
  </si>
  <si>
    <t>0</t>
  </si>
  <si>
    <t>2021</t>
  </si>
  <si>
    <t>06</t>
  </si>
  <si>
    <t>望京运行项目组</t>
  </si>
  <si>
    <t>176.00</t>
  </si>
  <si>
    <t>4号白班与李树森换班，5号夜班与张建平换班，工时不变；30号替张建平上夜班，补加相应工时。</t>
  </si>
  <si>
    <t>国贸-东方梅地亚运行项目</t>
  </si>
  <si>
    <t>330.00</t>
  </si>
  <si>
    <t>30号替张建平上白班，补加相应工时。</t>
  </si>
  <si>
    <t>319.00</t>
  </si>
  <si>
    <t>264.00</t>
  </si>
  <si>
    <t>3号和15号夜班与郑建明换班，工时不变；30号休病假。</t>
  </si>
  <si>
    <t>253.00</t>
  </si>
  <si>
    <t>242.00</t>
  </si>
  <si>
    <t>302.50</t>
  </si>
  <si>
    <t>13</t>
  </si>
  <si>
    <t>9.5</t>
  </si>
  <si>
    <t>278.00</t>
  </si>
  <si>
    <t>132.00</t>
  </si>
  <si>
    <t>荣宝斋</t>
  </si>
  <si>
    <t>272.00</t>
  </si>
  <si>
    <t>兴安嘉业</t>
  </si>
  <si>
    <t>异动</t>
  </si>
  <si>
    <t>性别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</si>
  <si>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</si>
  <si>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</si>
  <si>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</si>
  <si>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</si>
  <si>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</si>
  <si>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</si>
  <si>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</si>
  <si>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</si>
  <si>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按期转正</t>
  </si>
  <si>
    <t>可味美食城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</si>
  <si>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</si>
  <si>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</si>
  <si>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</si>
  <si>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</si>
  <si>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</si>
  <si>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</si>
  <si>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</si>
  <si>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</si>
  <si>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</si>
  <si>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亦庄二中</t>
  </si>
  <si>
    <t>原项目撤销</t>
  </si>
  <si>
    <t>溴化锂维修部</t>
  </si>
  <si>
    <t>梅地亚</t>
  </si>
  <si>
    <t>组织结构调整</t>
  </si>
  <si>
    <t>调动</t>
  </si>
  <si>
    <t>出徒</t>
  </si>
  <si>
    <t>代主管</t>
  </si>
  <si>
    <t>晋升</t>
  </si>
  <si>
    <t>天津平河</t>
  </si>
  <si>
    <t>和乔丽晶</t>
  </si>
  <si>
    <t>运维中心</t>
  </si>
  <si>
    <t>中关村项目部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</si>
  <si>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</si>
  <si>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</si>
  <si>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</si>
  <si>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</si>
  <si>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</si>
  <si>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</si>
  <si>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</si>
  <si>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</si>
  <si>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降职</t>
  </si>
  <si>
    <t>万树状</t>
  </si>
  <si>
    <t>晋级</t>
  </si>
  <si>
    <t>激励类型</t>
  </si>
  <si>
    <t>标准</t>
  </si>
  <si>
    <t>完成情况</t>
  </si>
  <si>
    <t>奖罚金额</t>
  </si>
  <si>
    <t>正激励</t>
  </si>
  <si>
    <t>收费奖金</t>
  </si>
  <si>
    <t>见审批流程</t>
  </si>
  <si>
    <t>转正奖金</t>
  </si>
  <si>
    <t>本人招聘的新员工转正后按以下标准发放奖金：基层员工奖励200元/人，中层员工（经理级）奖励400元/人，高层员工（总监及以上级别）奖励600元/人。</t>
  </si>
  <si>
    <t>王洪争、袁宝林、马强三人转正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</si>
  <si>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</si>
  <si>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</si>
  <si>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</si>
  <si>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</si>
  <si>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</si>
  <si>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</si>
  <si>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</si>
  <si>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</si>
  <si>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</si>
  <si>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</si>
  <si>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</si>
  <si>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</si>
  <si>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</si>
  <si>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</si>
  <si>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</si>
  <si>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</si>
  <si>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三汇能环202107平安保险参保名单
（红色不要动，绿色可替代，黄色经审核后可以动）</t>
  </si>
  <si>
    <t>保额</t>
  </si>
  <si>
    <t>保费/元</t>
  </si>
  <si>
    <t>身份证号</t>
  </si>
  <si>
    <t>出生日期</t>
  </si>
  <si>
    <t>年龄</t>
  </si>
  <si>
    <t>90万</t>
  </si>
  <si>
    <t>432302196409273716</t>
  </si>
  <si>
    <t>432522199709185814</t>
  </si>
  <si>
    <t>131082198911235515</t>
  </si>
  <si>
    <t>132424197710164217</t>
  </si>
  <si>
    <t>130427199211190716</t>
  </si>
  <si>
    <t>130434199910083139</t>
  </si>
  <si>
    <t>431202198109180457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</si>
  <si>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</si>
  <si>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</si>
  <si>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</si>
  <si>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</si>
  <si>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</si>
  <si>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</si>
  <si>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</si>
  <si>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</si>
  <si>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130623198601080310</t>
  </si>
  <si>
    <t>430422196803031239</t>
  </si>
  <si>
    <t>130929200002024653</t>
  </si>
  <si>
    <t>130823199507096215</t>
  </si>
  <si>
    <t>371426198902212835</t>
  </si>
  <si>
    <t>无社保</t>
  </si>
  <si>
    <t>马冬</t>
  </si>
  <si>
    <t>130528200101020115</t>
  </si>
  <si>
    <t>李文彩</t>
  </si>
  <si>
    <t>429006197901138215</t>
  </si>
  <si>
    <t>30万</t>
  </si>
  <si>
    <t>150429197803240913</t>
  </si>
  <si>
    <t>432503197103130052</t>
  </si>
  <si>
    <t>常建林</t>
  </si>
  <si>
    <t>131002198901011882</t>
  </si>
  <si>
    <t>张建峰</t>
  </si>
  <si>
    <t>370421197007314619</t>
  </si>
  <si>
    <t>43252219731110582x</t>
  </si>
  <si>
    <t>430422198107210080</t>
  </si>
  <si>
    <t>360502197404181658</t>
  </si>
  <si>
    <t>魏爱兵</t>
  </si>
  <si>
    <t>张祥君</t>
  </si>
  <si>
    <t>370922197209044913</t>
  </si>
  <si>
    <t>临时工</t>
  </si>
  <si>
    <t>马广忠</t>
  </si>
  <si>
    <t>370983196204196916</t>
  </si>
  <si>
    <t>臧焕春</t>
  </si>
  <si>
    <t>370923197912154758</t>
  </si>
  <si>
    <t>陈喜成</t>
  </si>
  <si>
    <t>371423198902135033</t>
  </si>
  <si>
    <t>130683199008013388</t>
  </si>
  <si>
    <t>411627199212156455</t>
  </si>
  <si>
    <t>110224198601021813</t>
  </si>
  <si>
    <t>430521199307196854</t>
  </si>
  <si>
    <t>110108198603013125</t>
  </si>
  <si>
    <t>110103198608051540</t>
  </si>
  <si>
    <t>130433198607190328</t>
  </si>
  <si>
    <t>230421198108242419</t>
  </si>
  <si>
    <t>130281199911172313</t>
  </si>
  <si>
    <t>432522197611196401</t>
  </si>
  <si>
    <t>绩效系数</t>
  </si>
  <si>
    <t>绩效应扣</t>
  </si>
  <si>
    <t>实扣</t>
  </si>
  <si>
    <t>系数</t>
  </si>
  <si>
    <t>等级</t>
  </si>
  <si>
    <t>实发</t>
  </si>
  <si>
    <t>补考核系数</t>
  </si>
  <si>
    <t>补发金额</t>
  </si>
  <si>
    <t>包干费/工时费</t>
  </si>
  <si>
    <t>6210676862206373461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</si>
</sst>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&quot;年&quot;m&quot;月&quot;;@"/>
    <numFmt numFmtId="178" formatCode="yyyy/m/d;@"/>
    <numFmt numFmtId="7" formatCode="&quot;￥&quot;#,##0.00;&quot;￥&quot;\-#,##0.00"/>
    <numFmt numFmtId="179" formatCode="yyyy&quot;年&quot;m&quot;月&quot;d&quot;日&quot;;@"/>
  </numFmts>
  <fonts count="68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b/>
      <sz val="8"/>
      <color theme="1"/>
      <name val="仿宋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</font>
    <font>
      <b/>
      <sz val="8"/>
      <color indexed="8"/>
      <name val="微软雅黑"/>
      <charset val="134"/>
    </font>
    <font>
      <sz val="8"/>
      <color indexed="8"/>
      <name val="微软雅黑"/>
      <charset val="134"/>
    </font>
    <font>
      <sz val="11"/>
      <color indexed="8"/>
      <name val="宋体"/>
      <charset val="134"/>
      <scheme val="minor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aj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b/>
      <sz val="11"/>
      <color rgb="FF3F3F3F"/>
      <name val="宋体"/>
      <charset val="134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indexed="8"/>
      <name val="Arial"/>
      <charset val="134"/>
    </font>
    <font>
      <sz val="9"/>
      <name val="Verdana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55"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0"/>
    <xf numFmtId="0" fontId="25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8" fillId="26" borderId="17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35" borderId="15" applyNumberFormat="0" applyFont="0" applyAlignment="0" applyProtection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0" borderId="0"/>
    <xf numFmtId="0" fontId="26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4" fillId="0" borderId="1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5" fillId="26" borderId="17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6" fillId="44" borderId="19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3" fillId="26" borderId="14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/>
    <xf numFmtId="0" fontId="26" fillId="3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4" fillId="0" borderId="16" applyNumberFormat="0" applyFill="0" applyAlignment="0" applyProtection="0">
      <alignment vertical="center"/>
    </xf>
    <xf numFmtId="0" fontId="28" fillId="0" borderId="0"/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6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44" fillId="44" borderId="19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0" borderId="0"/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0"/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/>
    <xf numFmtId="0" fontId="0" fillId="5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37" fillId="6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55" fillId="0" borderId="0"/>
    <xf numFmtId="0" fontId="26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0"/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0"/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4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/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0"/>
    <xf numFmtId="0" fontId="2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61" fillId="0" borderId="0"/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59" fillId="38" borderId="1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5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62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5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8" fillId="5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52" fillId="0" borderId="0"/>
    <xf numFmtId="0" fontId="54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76" fontId="1" fillId="0" borderId="1" xfId="656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314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7" fontId="9" fillId="0" borderId="1" xfId="0" applyNumberFormat="1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7" fontId="7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8" borderId="1" xfId="626" applyFont="1" applyFill="1" applyBorder="1" applyAlignment="1">
      <alignment horizontal="left" vertical="center" wrapText="1"/>
    </xf>
    <xf numFmtId="0" fontId="13" fillId="0" borderId="1" xfId="626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14" fontId="13" fillId="0" borderId="1" xfId="626" applyNumberFormat="1" applyFont="1" applyFill="1" applyBorder="1" applyAlignment="1">
      <alignment horizontal="left" vertical="center" wrapText="1"/>
    </xf>
    <xf numFmtId="179" fontId="13" fillId="0" borderId="1" xfId="626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3" fillId="4" borderId="1" xfId="626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9" borderId="1" xfId="0" applyFont="1" applyFill="1" applyBorder="1" applyAlignment="1">
      <alignment horizontal="left" vertical="center"/>
    </xf>
    <xf numFmtId="0" fontId="18" fillId="0" borderId="10" xfId="0" applyNumberFormat="1" applyFont="1" applyFill="1" applyBorder="1" applyAlignment="1"/>
    <xf numFmtId="0" fontId="20" fillId="9" borderId="1" xfId="0" applyFont="1" applyFill="1" applyBorder="1" applyAlignment="1">
      <alignment horizontal="left" vertical="center"/>
    </xf>
    <xf numFmtId="0" fontId="21" fillId="10" borderId="1" xfId="0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/>
    <xf numFmtId="0" fontId="22" fillId="9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9" fontId="13" fillId="8" borderId="1" xfId="626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vertical="center" wrapText="1"/>
    </xf>
    <xf numFmtId="14" fontId="1" fillId="14" borderId="1" xfId="0" applyNumberFormat="1" applyFont="1" applyFill="1" applyBorder="1" applyAlignment="1">
      <alignment horizontal="left" vertical="center" wrapText="1"/>
    </xf>
    <xf numFmtId="176" fontId="1" fillId="0" borderId="4" xfId="656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7" fontId="3" fillId="2" borderId="1" xfId="0" applyNumberFormat="1" applyFont="1" applyFill="1" applyBorder="1" applyAlignment="1">
      <alignment horizontal="left" vertical="center"/>
    </xf>
    <xf numFmtId="7" fontId="3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176" fontId="1" fillId="14" borderId="1" xfId="656" applyNumberFormat="1" applyFont="1" applyFill="1" applyBorder="1" applyAlignment="1">
      <alignment horizontal="left" vertical="center" wrapText="1"/>
    </xf>
    <xf numFmtId="7" fontId="1" fillId="2" borderId="1" xfId="0" applyNumberFormat="1" applyFont="1" applyFill="1" applyBorder="1" applyAlignment="1">
      <alignment horizontal="left" vertical="center"/>
    </xf>
    <xf numFmtId="7" fontId="1" fillId="0" borderId="1" xfId="0" applyNumberFormat="1" applyFont="1" applyFill="1" applyBorder="1" applyAlignment="1">
      <alignment horizontal="left" vertical="center"/>
    </xf>
    <xf numFmtId="7" fontId="1" fillId="3" borderId="1" xfId="0" applyNumberFormat="1" applyFont="1" applyFill="1" applyBorder="1" applyAlignment="1">
      <alignment horizontal="left" vertical="center"/>
    </xf>
    <xf numFmtId="176" fontId="24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176" fontId="15" fillId="3" borderId="1" xfId="0" applyNumberFormat="1" applyFont="1" applyFill="1" applyBorder="1" applyAlignment="1">
      <alignment horizontal="left" vertical="center"/>
    </xf>
    <xf numFmtId="176" fontId="1" fillId="15" borderId="1" xfId="656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7" fillId="5" borderId="1" xfId="0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7" fillId="4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755">
    <cellStyle name="常规" xfId="0" builtinId="0"/>
    <cellStyle name="着色 3 2 2 3" xfId="1"/>
    <cellStyle name="货币[0]" xfId="2" builtinId="7"/>
    <cellStyle name="60% - 着色 3 3 4" xfId="3"/>
    <cellStyle name="60% - 着色 3 3 2 2" xfId="4"/>
    <cellStyle name="_北京市社会保险费补缴明细表（表四）" xfId="5"/>
    <cellStyle name="着色 3 5 2" xfId="6"/>
    <cellStyle name="20% - 强调文字颜色 3" xfId="7" builtinId="38"/>
    <cellStyle name="20% - 强调文字颜色 1 2" xfId="8"/>
    <cellStyle name="输入" xfId="9" builtinId="20"/>
    <cellStyle name="着色 4 3 3" xfId="10"/>
    <cellStyle name="60% - 着色 5 5" xfId="11"/>
    <cellStyle name="货币" xfId="12" builtinId="4"/>
    <cellStyle name="60% - 着色 1 4 2 3" xfId="13"/>
    <cellStyle name="60% - 着色 2" xfId="14"/>
    <cellStyle name="40% - 着色 4 4 2 2" xfId="15"/>
    <cellStyle name="40% - 着色 4 5 3" xfId="16"/>
    <cellStyle name="千位分隔[0]" xfId="17" builtinId="6"/>
    <cellStyle name="40% - 强调文字颜色 3" xfId="18" builtinId="39"/>
    <cellStyle name="20% - 着色 1 3 4" xfId="19"/>
    <cellStyle name="计算 2" xfId="20"/>
    <cellStyle name="60% - 着色 4 4 4" xfId="21"/>
    <cellStyle name="差" xfId="22" builtinId="27"/>
    <cellStyle name="千位分隔" xfId="23" builtinId="3"/>
    <cellStyle name="常规 7 3" xfId="24"/>
    <cellStyle name="40% - 着色 1 3 4" xfId="25"/>
    <cellStyle name="40% - 着色 3 5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40% - 着色 1 6" xfId="31"/>
    <cellStyle name="已访问的超链接" xfId="32" builtinId="9"/>
    <cellStyle name="20% - 着色 3 4 2" xfId="33"/>
    <cellStyle name="注释" xfId="34" builtinId="10"/>
    <cellStyle name="常规 6" xfId="35"/>
    <cellStyle name="40% - 着色 3 4 3" xfId="36"/>
    <cellStyle name="60% - 强调文字颜色 2" xfId="37" builtinId="36"/>
    <cellStyle name="常规 12 2 2" xfId="38"/>
    <cellStyle name="40% - 着色 3 4" xfId="39"/>
    <cellStyle name="40% - 着色 1 3 3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6 2 3" xfId="47"/>
    <cellStyle name="40% - 着色 4 7" xfId="48"/>
    <cellStyle name="解释性文本" xfId="49" builtinId="53"/>
    <cellStyle name="60% - 着色 3 7" xfId="50"/>
    <cellStyle name="标题 1" xfId="51" builtinId="16"/>
    <cellStyle name="常规 5 2 2" xfId="52"/>
    <cellStyle name="0,0_x000d__x000a_NA_x000d__x000a_" xfId="53"/>
    <cellStyle name="标题 2" xfId="54" builtinId="17"/>
    <cellStyle name="40% - 着色 3 3" xfId="55"/>
    <cellStyle name="40% - 着色 1 3 2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输出" xfId="61" builtinId="21"/>
    <cellStyle name="40% - 着色 3 2 2 2" xfId="62"/>
    <cellStyle name="着色 1 2 4" xfId="63"/>
    <cellStyle name="20% - 着色 5 2 4" xfId="64"/>
    <cellStyle name="计算" xfId="65" builtinId="22"/>
    <cellStyle name="60% - 着色 4 2 4" xfId="66"/>
    <cellStyle name="40% - 强调文字颜色 4 2" xfId="67"/>
    <cellStyle name="检查单元格" xfId="68" builtinId="23"/>
    <cellStyle name="20% - 着色 1 2" xfId="69"/>
    <cellStyle name="20% - 强调文字颜色 6" xfId="70" builtinId="50"/>
    <cellStyle name="常规 8 3" xfId="71"/>
    <cellStyle name="强调文字颜色 2" xfId="72" builtinId="33"/>
    <cellStyle name="常规 6 2 3" xfId="73"/>
    <cellStyle name="40% - 着色 5 2" xfId="74"/>
    <cellStyle name="链接单元格" xfId="75" builtinId="24"/>
    <cellStyle name="20% - 着色 2 7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20% - 强调文字颜色 5" xfId="82" builtinId="46"/>
    <cellStyle name="常规 8 2" xfId="83"/>
    <cellStyle name="60% - 着色 5 2 2 3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60% - 着色 5 2 3" xfId="89"/>
    <cellStyle name="20% - 着色 1 3 2" xfId="90"/>
    <cellStyle name="40% - 强调文字颜色 1" xfId="91" builtinId="31"/>
    <cellStyle name="输出 2" xfId="92"/>
    <cellStyle name="40% - 着色 5 2 4" xfId="93"/>
    <cellStyle name="20% - 强调文字颜色 2" xfId="94" builtinId="34"/>
    <cellStyle name="60% - 着色 5 2 4" xfId="95"/>
    <cellStyle name="20% - 着色 1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着色 3 5 3" xfId="101"/>
    <cellStyle name="60% - 着色 5 2 2 2" xfId="102"/>
    <cellStyle name="40% - 强调文字颜色 4" xfId="103" builtinId="43"/>
    <cellStyle name="强调文字颜色 5" xfId="104" builtinId="45"/>
    <cellStyle name="40% - 强调文字颜色 5" xfId="105" builtinId="47"/>
    <cellStyle name="60% - 强调文字颜色 5" xfId="106" builtinId="48"/>
    <cellStyle name="60% - 着色 6 2" xfId="107"/>
    <cellStyle name="40% - 着色 3 7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60% - 着色 2 4 3" xfId="116"/>
    <cellStyle name="?鹎%U龡&amp;H?_x0008_e_x0005_9_x0006__x0007__x0001__x0001_ 2 2" xfId="117"/>
    <cellStyle name="常规 9 4" xfId="118"/>
    <cellStyle name="?鹎%U龡&amp;H?_x0008_e_x0005_9_x0006__x0007__x0001__x0001_ 2" xfId="119"/>
    <cellStyle name="常规 9 5" xfId="120"/>
    <cellStyle name="?鹎%U龡&amp;H?_x0008_e_x0005_9_x0006__x0007__x0001__x0001_ 3" xfId="121"/>
    <cellStyle name="标题 2 2" xfId="122"/>
    <cellStyle name="0,0_x000d__x000a_NA_x000d__x000a_ 2" xfId="123"/>
    <cellStyle name="20% - 强调文字颜色 2 2" xfId="124"/>
    <cellStyle name="20% - 强调文字颜色 3 2" xfId="125"/>
    <cellStyle name="20% - 强调文字颜色 4 2" xfId="126"/>
    <cellStyle name="60% - 着色 1 2 3" xfId="127"/>
    <cellStyle name="常规 8 2 2" xfId="128"/>
    <cellStyle name="20% - 强调文字颜色 5 2" xfId="129"/>
    <cellStyle name="60% - 着色 1 3 3" xfId="130"/>
    <cellStyle name="20% - 强调文字颜色 6 2" xfId="131"/>
    <cellStyle name="检查单元格 2" xfId="132"/>
    <cellStyle name="20% - 着色 1 2 2" xfId="133"/>
    <cellStyle name="20% - 着色 1 2 2 3" xfId="134"/>
    <cellStyle name="20% - 着色 1 2 3" xfId="135"/>
    <cellStyle name="20% - 着色 1 2 4" xfId="136"/>
    <cellStyle name="20% - 着色 1 3" xfId="137"/>
    <cellStyle name="40% - 强调文字颜色 1 2" xfId="138"/>
    <cellStyle name="20% - 着色 1 3 2 2" xfId="139"/>
    <cellStyle name="20% - 着色 1 3 2 3" xfId="140"/>
    <cellStyle name="20% - 着色 1 4" xfId="141"/>
    <cellStyle name="60% - 着色 5 3 3" xfId="142"/>
    <cellStyle name="20% - 着色 1 4 2" xfId="143"/>
    <cellStyle name="20% - 着色 1 4 2 2" xfId="144"/>
    <cellStyle name="20% - 着色 1 4 2 3" xfId="145"/>
    <cellStyle name="60% - 着色 5 3 4" xfId="146"/>
    <cellStyle name="20% - 着色 1 4 3" xfId="147"/>
    <cellStyle name="20% - 着色 1 4 4" xfId="148"/>
    <cellStyle name="20% - 着色 1 5" xfId="149"/>
    <cellStyle name="着色 4 3 2 3" xfId="150"/>
    <cellStyle name="60% - 着色 5 4 3" xfId="151"/>
    <cellStyle name="20% - 着色 1 5 2" xfId="152"/>
    <cellStyle name="60% - 着色 5 4 4" xfId="153"/>
    <cellStyle name="20% - 着色 1 5 3" xfId="154"/>
    <cellStyle name="20% - 着色 1 6" xfId="155"/>
    <cellStyle name="40% - 着色 4 2" xfId="156"/>
    <cellStyle name="20% - 着色 1 7" xfId="157"/>
    <cellStyle name="40% - 强调文字颜色 5 2" xfId="158"/>
    <cellStyle name="20% - 着色 2 2" xfId="159"/>
    <cellStyle name="20% - 着色 2 2 2" xfId="160"/>
    <cellStyle name="20% - 着色 4 4" xfId="161"/>
    <cellStyle name="着色 5 3 4" xfId="162"/>
    <cellStyle name="常规 15" xfId="163"/>
    <cellStyle name="20% - 着色 2 2 2 2" xfId="164"/>
    <cellStyle name="20% - 着色 4 5" xfId="165"/>
    <cellStyle name="常规 21" xfId="166"/>
    <cellStyle name="20% - 着色 2 2 2 3" xfId="167"/>
    <cellStyle name="20% - 着色 2 2 3" xfId="168"/>
    <cellStyle name="20% - 着色 2 2 4" xfId="169"/>
    <cellStyle name="20% - 着色 2 3" xfId="170"/>
    <cellStyle name="60% - 着色 6 2 3" xfId="171"/>
    <cellStyle name="20% - 着色 2 3 2" xfId="172"/>
    <cellStyle name="着色 6 3 4" xfId="173"/>
    <cellStyle name="20% - 着色 2 3 2 2" xfId="174"/>
    <cellStyle name="20% - 着色 2 3 2 3" xfId="175"/>
    <cellStyle name="60% - 着色 6 2 4" xfId="176"/>
    <cellStyle name="20% - 着色 2 3 3" xfId="177"/>
    <cellStyle name="20% - 着色 2 3 4" xfId="178"/>
    <cellStyle name="20% - 着色 2 4" xfId="179"/>
    <cellStyle name="60% - 着色 6 3 3" xfId="180"/>
    <cellStyle name="20% - 着色 2 4 2" xfId="181"/>
    <cellStyle name="60% - 着色 1 4 2" xfId="182"/>
    <cellStyle name="20% - 着色 2 4 2 3" xfId="183"/>
    <cellStyle name="60% - 着色 6 3 4" xfId="184"/>
    <cellStyle name="20% - 着色 2 4 3" xfId="185"/>
    <cellStyle name="20% - 着色 2 4 4" xfId="186"/>
    <cellStyle name="20% - 着色 2 5" xfId="187"/>
    <cellStyle name="着色 4 4 2 3" xfId="188"/>
    <cellStyle name="60% - 着色 6 4 3" xfId="189"/>
    <cellStyle name="20% - 着色 2 5 2" xfId="190"/>
    <cellStyle name="60% - 着色 6 4 4" xfId="191"/>
    <cellStyle name="20% - 着色 2 5 3" xfId="192"/>
    <cellStyle name="40% - 着色 2 2 2 2" xfId="193"/>
    <cellStyle name="20% - 着色 2 6" xfId="194"/>
    <cellStyle name="着色 5 2 2" xfId="195"/>
    <cellStyle name="40% - 强调文字颜色 6 2" xfId="196"/>
    <cellStyle name="20% - 着色 3 2" xfId="197"/>
    <cellStyle name="着色 5 2 2 2" xfId="198"/>
    <cellStyle name="40% - 着色 6 2 2 3" xfId="199"/>
    <cellStyle name="20% - 着色 3 2 2" xfId="200"/>
    <cellStyle name="20% - 着色 3 2 2 2" xfId="201"/>
    <cellStyle name="20% - 着色 3 2 2 3" xfId="202"/>
    <cellStyle name="60% - 着色 2 2" xfId="203"/>
    <cellStyle name="20% - 着色 3 2 3" xfId="204"/>
    <cellStyle name="60% - 着色 2 3" xfId="205"/>
    <cellStyle name="20% - 着色 3 2 4" xfId="206"/>
    <cellStyle name="60% - 着色 2 4" xfId="207"/>
    <cellStyle name="20% - 着色 3 2 5" xfId="208"/>
    <cellStyle name="20% - 着色 3 3" xfId="209"/>
    <cellStyle name="20% - 着色 3 3 2" xfId="210"/>
    <cellStyle name="20% - 着色 3 3 2 2" xfId="211"/>
    <cellStyle name="20% - 着色 3 3 2 3" xfId="212"/>
    <cellStyle name="60% - 着色 3 2" xfId="213"/>
    <cellStyle name="20% - 着色 3 3 3" xfId="214"/>
    <cellStyle name="20% - 着色 3 3 4" xfId="215"/>
    <cellStyle name="差 2" xfId="216"/>
    <cellStyle name="60% - 着色 3 3" xfId="217"/>
    <cellStyle name="20% - 着色 3 4" xfId="218"/>
    <cellStyle name="40% - 着色 6 3" xfId="219"/>
    <cellStyle name="20% - 着色 3 4 2 2" xfId="220"/>
    <cellStyle name="40% - 着色 6 4" xfId="221"/>
    <cellStyle name="20% - 着色 3 4 2 3" xfId="222"/>
    <cellStyle name="40% - 着色 1 7" xfId="223"/>
    <cellStyle name="60% - 着色 4 2" xfId="224"/>
    <cellStyle name="20% - 着色 3 4 3" xfId="225"/>
    <cellStyle name="60% - 着色 4 3" xfId="226"/>
    <cellStyle name="20% - 着色 3 4 4" xfId="227"/>
    <cellStyle name="40% - 着色 2 6" xfId="228"/>
    <cellStyle name="汇总 2" xfId="229"/>
    <cellStyle name="20% - 着色 3 5 2" xfId="230"/>
    <cellStyle name="40% - 着色 2 7" xfId="231"/>
    <cellStyle name="60% - 着色 5 2" xfId="232"/>
    <cellStyle name="20% - 着色 3 5 3" xfId="233"/>
    <cellStyle name="40% - 着色 2 3 2 2" xfId="234"/>
    <cellStyle name="20% - 着色 3 6" xfId="235"/>
    <cellStyle name="40% - 着色 6 2" xfId="236"/>
    <cellStyle name="20% - 着色 3 7" xfId="237"/>
    <cellStyle name="着色 1 4 2 3" xfId="238"/>
    <cellStyle name="常规 13" xfId="239"/>
    <cellStyle name="着色 5 3 2" xfId="240"/>
    <cellStyle name="20% - 着色 5 4 2 3" xfId="241"/>
    <cellStyle name="20% - 着色 4 2" xfId="242"/>
    <cellStyle name="着色 5 3 2 2" xfId="243"/>
    <cellStyle name="常规 13 2" xfId="244"/>
    <cellStyle name="40% - 着色 6 3 2 3" xfId="245"/>
    <cellStyle name="20% - 着色 4 2 2" xfId="246"/>
    <cellStyle name="20% - 着色 4 2 2 2" xfId="247"/>
    <cellStyle name="40% - 着色 2 3 3" xfId="248"/>
    <cellStyle name="40% - 着色 1 2 2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20% - 着色 4 3 2 2" xfId="256"/>
    <cellStyle name="40% - 着色 3 3 3" xfId="257"/>
    <cellStyle name="40% - 着色 1 3 2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20% - 着色 4 4 2 2" xfId="264"/>
    <cellStyle name="40% - 着色 4 3 3" xfId="265"/>
    <cellStyle name="40% - 着色 1 4 2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着色 1 2" xfId="278"/>
    <cellStyle name="20% - 着色 5 2" xfId="279"/>
    <cellStyle name="着色 5 4 2 2" xfId="280"/>
    <cellStyle name="40% - 着色 6 4 2 3" xfId="281"/>
    <cellStyle name="着色 1 2 2" xfId="282"/>
    <cellStyle name="20% - 着色 5 2 2" xfId="283"/>
    <cellStyle name="着色 1 2 2 2" xfId="284"/>
    <cellStyle name="40% - 着色 2 2 2 3" xfId="285"/>
    <cellStyle name="20% - 着色 5 2 2 2" xfId="286"/>
    <cellStyle name="着色 1 2 2 3" xfId="287"/>
    <cellStyle name="着色 3 3 2" xfId="288"/>
    <cellStyle name="20% - 着色 5 2 2 3" xfId="289"/>
    <cellStyle name="着色 1 2 3" xfId="290"/>
    <cellStyle name="20% - 着色 5 2 3" xfId="291"/>
    <cellStyle name="着色 1 3" xfId="292"/>
    <cellStyle name="20% - 着色 5 3" xfId="293"/>
    <cellStyle name="着色 1 3 2" xfId="294"/>
    <cellStyle name="20% - 着色 5 3 2" xfId="295"/>
    <cellStyle name="着色 1 3 2 2" xfId="296"/>
    <cellStyle name="20% - 着色 5 3 2 2" xfId="297"/>
    <cellStyle name="60% - 着色 5 3" xfId="298"/>
    <cellStyle name="40% - 着色 2 3 2 3" xfId="299"/>
    <cellStyle name="着色 1 3 2 3" xfId="300"/>
    <cellStyle name="着色 4 3 2" xfId="301"/>
    <cellStyle name="20% - 着色 5 3 2 3" xfId="302"/>
    <cellStyle name="60% - 着色 5 4" xfId="303"/>
    <cellStyle name="着色 1 3 3" xfId="304"/>
    <cellStyle name="20% - 着色 5 3 3" xfId="305"/>
    <cellStyle name="着色 1 3 4" xfId="306"/>
    <cellStyle name="20% - 着色 5 3 4" xfId="307"/>
    <cellStyle name="着色 1 4" xfId="308"/>
    <cellStyle name="20% - 着色 5 4" xfId="309"/>
    <cellStyle name="着色 1 4 2" xfId="310"/>
    <cellStyle name="20% - 着色 5 4 2" xfId="311"/>
    <cellStyle name="着色 1 4 2 2" xfId="312"/>
    <cellStyle name="40% - 着色 2 4 2 3" xfId="313"/>
    <cellStyle name="常规 12" xfId="314"/>
    <cellStyle name="20% - 着色 5 4 2 2" xfId="315"/>
    <cellStyle name="着色 1 4 3" xfId="316"/>
    <cellStyle name="20% - 着色 5 4 3" xfId="317"/>
    <cellStyle name="着色 1 4 4" xfId="318"/>
    <cellStyle name="20% - 着色 5 4 4" xfId="319"/>
    <cellStyle name="着色 1 5" xfId="320"/>
    <cellStyle name="20% - 着色 5 5" xfId="321"/>
    <cellStyle name="着色 1 5 2" xfId="322"/>
    <cellStyle name="20% - 着色 5 5 2" xfId="323"/>
    <cellStyle name="着色 1 5 3" xfId="324"/>
    <cellStyle name="20% - 着色 5 5 3" xfId="325"/>
    <cellStyle name="着色 1 6" xfId="326"/>
    <cellStyle name="20% - 着色 5 6" xfId="327"/>
    <cellStyle name="着色 1 7" xfId="328"/>
    <cellStyle name="20% - 着色 5 7" xfId="329"/>
    <cellStyle name="着色 2 2" xfId="330"/>
    <cellStyle name="20% - 着色 6 2" xfId="331"/>
    <cellStyle name="着色 2 2 2" xfId="332"/>
    <cellStyle name="20% - 着色 6 2 2" xfId="333"/>
    <cellStyle name="着色 2 2 2 2" xfId="334"/>
    <cellStyle name="40% - 着色 3 2 2 3" xfId="335"/>
    <cellStyle name="20% - 着色 6 2 2 2" xfId="336"/>
    <cellStyle name="着色 2 2 2 3" xfId="337"/>
    <cellStyle name="20% - 着色 6 2 2 3" xfId="338"/>
    <cellStyle name="着色 2 2 3" xfId="339"/>
    <cellStyle name="20% - 着色 6 2 3" xfId="340"/>
    <cellStyle name="着色 6 2" xfId="341"/>
    <cellStyle name="40% - 着色 3 3 2 2" xfId="342"/>
    <cellStyle name="着色 2 2 4" xfId="343"/>
    <cellStyle name="20% - 着色 6 2 4" xfId="344"/>
    <cellStyle name="着色 2 3" xfId="345"/>
    <cellStyle name="60% - 着色 5 4 2 2" xfId="346"/>
    <cellStyle name="20% - 着色 6 3" xfId="347"/>
    <cellStyle name="着色 2 3 2" xfId="348"/>
    <cellStyle name="20% - 着色 6 3 2" xfId="349"/>
    <cellStyle name="着色 2 3 2 2" xfId="350"/>
    <cellStyle name="40% - 着色 3 3 2 3" xfId="351"/>
    <cellStyle name="着色 6 3" xfId="352"/>
    <cellStyle name="20% - 着色 6 3 2 2" xfId="353"/>
    <cellStyle name="着色 2 3 2 3" xfId="354"/>
    <cellStyle name="着色 6 4" xfId="355"/>
    <cellStyle name="20% - 着色 6 3 2 3" xfId="356"/>
    <cellStyle name="着色 2 3 3" xfId="357"/>
    <cellStyle name="20% - 着色 6 3 3" xfId="358"/>
    <cellStyle name="着色 2 3 4" xfId="359"/>
    <cellStyle name="20% - 着色 6 3 4" xfId="360"/>
    <cellStyle name="着色 2 4" xfId="361"/>
    <cellStyle name="60% - 着色 5 4 2 3" xfId="362"/>
    <cellStyle name="20% - 着色 6 4" xfId="363"/>
    <cellStyle name="着色 2 4 2" xfId="364"/>
    <cellStyle name="20% - 着色 6 4 2" xfId="365"/>
    <cellStyle name="着色 2 4 2 2" xfId="366"/>
    <cellStyle name="40% - 着色 3 4 2 3" xfId="367"/>
    <cellStyle name="20% - 着色 6 4 2 2" xfId="368"/>
    <cellStyle name="着色 2 4 2 3" xfId="369"/>
    <cellStyle name="20% - 着色 6 4 2 3" xfId="370"/>
    <cellStyle name="着色 2 4 3" xfId="371"/>
    <cellStyle name="20% - 着色 6 4 3" xfId="372"/>
    <cellStyle name="着色 2 4 4" xfId="373"/>
    <cellStyle name="20% - 着色 6 4 4" xfId="374"/>
    <cellStyle name="着色 2 5" xfId="375"/>
    <cellStyle name="20% - 着色 6 5" xfId="376"/>
    <cellStyle name="着色 2 5 2" xfId="377"/>
    <cellStyle name="20% - 着色 6 5 2" xfId="378"/>
    <cellStyle name="着色 2 5 3" xfId="379"/>
    <cellStyle name="20% - 着色 6 5 3" xfId="380"/>
    <cellStyle name="着色 2 6" xfId="381"/>
    <cellStyle name="60% - 着色 2 2 2 2" xfId="382"/>
    <cellStyle name="20% - 着色 6 6" xfId="383"/>
    <cellStyle name="着色 2 7" xfId="384"/>
    <cellStyle name="60% - 着色 2 2 2 3" xfId="385"/>
    <cellStyle name="40% - 着色 5 2 2 2" xfId="386"/>
    <cellStyle name="20% - 着色 6 7" xfId="387"/>
    <cellStyle name="常规 11 5" xfId="388"/>
    <cellStyle name="40% - 强调文字颜色 2 2" xfId="389"/>
    <cellStyle name="40% - 强调文字颜色 3 2" xfId="390"/>
    <cellStyle name="60% - 着色 2 5 2" xfId="391"/>
    <cellStyle name="40% - 着色 1 2" xfId="392"/>
    <cellStyle name="40% - 着色 2 3" xfId="393"/>
    <cellStyle name="40% - 着色 1 2 2" xfId="394"/>
    <cellStyle name="40% - 着色 2 3 2" xfId="395"/>
    <cellStyle name="40% - 着色 1 2 2 2" xfId="396"/>
    <cellStyle name="40% - 着色 2 4" xfId="397"/>
    <cellStyle name="40% - 着色 1 2 3" xfId="398"/>
    <cellStyle name="40% - 着色 2 5" xfId="399"/>
    <cellStyle name="40% - 着色 1 2 4" xfId="400"/>
    <cellStyle name="60% - 着色 2 5 3" xfId="401"/>
    <cellStyle name="40% - 着色 1 3" xfId="402"/>
    <cellStyle name="60% - 强调文字颜色 1 2" xfId="403"/>
    <cellStyle name="40% - 着色 3 3 2" xfId="404"/>
    <cellStyle name="40% - 着色 1 3 2 2" xfId="405"/>
    <cellStyle name="40% - 着色 1 4" xfId="406"/>
    <cellStyle name="40% - 着色 4 3" xfId="407"/>
    <cellStyle name="40% - 着色 1 4 2" xfId="408"/>
    <cellStyle name="40% - 着色 4 3 2" xfId="409"/>
    <cellStyle name="40% - 着色 1 4 2 2" xfId="410"/>
    <cellStyle name="40% - 着色 4 4" xfId="411"/>
    <cellStyle name="40% - 着色 1 4 3" xfId="412"/>
    <cellStyle name="40% - 着色 4 5" xfId="413"/>
    <cellStyle name="40% - 着色 1 4 4" xfId="414"/>
    <cellStyle name="40% - 着色 1 5" xfId="415"/>
    <cellStyle name="40% - 着色 5 3" xfId="416"/>
    <cellStyle name="40% - 着色 1 5 2" xfId="417"/>
    <cellStyle name="40% - 着色 5 4" xfId="418"/>
    <cellStyle name="40% - 着色 1 5 3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常规 5" xfId="434"/>
    <cellStyle name="60% - 强调文字颜色 2 2" xfId="435"/>
    <cellStyle name="40% - 着色 3 4 2" xfId="436"/>
    <cellStyle name="40% - 着色 3 4 4" xfId="437"/>
    <cellStyle name="60% - 强调文字颜色 3 2" xfId="438"/>
    <cellStyle name="40% - 着色 3 5 2" xfId="439"/>
    <cellStyle name="40% - 着色 3 5 3" xfId="440"/>
    <cellStyle name="40% - 着色 4 2 2" xfId="441"/>
    <cellStyle name="60% - 着色 1 2 2 3" xfId="442"/>
    <cellStyle name="60% - 着色 1 7" xfId="443"/>
    <cellStyle name="40% - 着色 4 2 2 2" xfId="444"/>
    <cellStyle name="着色 3 2 2 2" xfId="445"/>
    <cellStyle name="40% - 着色 4 2 2 3" xfId="446"/>
    <cellStyle name="40% - 着色 4 2 3" xfId="447"/>
    <cellStyle name="40% - 着色 4 2 4" xfId="448"/>
    <cellStyle name="60% - 着色 1 3 2 3" xfId="449"/>
    <cellStyle name="40% - 着色 4 3 2 2" xfId="450"/>
    <cellStyle name="着色 3 3 2 2" xfId="451"/>
    <cellStyle name="40% - 着色 4 3 2 3" xfId="452"/>
    <cellStyle name="40% - 着色 4 4 2" xfId="453"/>
    <cellStyle name="着色 3 4 2 2" xfId="454"/>
    <cellStyle name="40% - 着色 4 4 2 3" xfId="455"/>
    <cellStyle name="40% - 着色 4 4 3" xfId="456"/>
    <cellStyle name="40% - 着色 4 4 4" xfId="457"/>
    <cellStyle name="40% - 着色 4 5 2" xfId="458"/>
    <cellStyle name="40% - 着色 6 2 2" xfId="459"/>
    <cellStyle name="40% - 着色 4 6" xfId="460"/>
    <cellStyle name="40% - 着色 5 2 2" xfId="461"/>
    <cellStyle name="着色 4 2 2 2" xfId="462"/>
    <cellStyle name="60% - 着色 4 4 2" xfId="463"/>
    <cellStyle name="40% - 着色 5 2 2 3" xfId="464"/>
    <cellStyle name="40% - 着色 5 3 2" xfId="465"/>
    <cellStyle name="60% - 着色 2 3 2 3" xfId="466"/>
    <cellStyle name="40% - 着色 5 3 2 2" xfId="467"/>
    <cellStyle name="着色 4 3 2 2" xfId="468"/>
    <cellStyle name="60% - 着色 5 4 2" xfId="469"/>
    <cellStyle name="40% - 着色 5 3 2 3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60% - 着色 2 4 2 3" xfId="476"/>
    <cellStyle name="40% - 着色 5 4 2 2" xfId="477"/>
    <cellStyle name="着色 4 4 2 2" xfId="478"/>
    <cellStyle name="60% - 着色 6 4 2" xfId="479"/>
    <cellStyle name="40% - 着色 5 4 2 3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6 3 2" xfId="489"/>
    <cellStyle name="40% - 着色 5 6" xfId="490"/>
    <cellStyle name="40% - 着色 6 3 3" xfId="491"/>
    <cellStyle name="40% - 着色 5 7" xfId="492"/>
    <cellStyle name="60% - 着色 3 2 2 3" xfId="493"/>
    <cellStyle name="40% - 着色 6 2 2 2" xfId="494"/>
    <cellStyle name="40% - 着色 6 2 4" xfId="495"/>
    <cellStyle name="60% - 着色 3 3 2 3" xfId="496"/>
    <cellStyle name="40% - 着色 6 3 2 2" xfId="497"/>
    <cellStyle name="40% - 着色 6 3 4" xfId="498"/>
    <cellStyle name="40% - 着色 6 6" xfId="499"/>
    <cellStyle name="40% - 着色 6 4 2" xfId="500"/>
    <cellStyle name="60% - 着色 3 4 2 3" xfId="501"/>
    <cellStyle name="40% - 着色 6 4 2 2" xfId="502"/>
    <cellStyle name="40% - 着色 6 7" xfId="503"/>
    <cellStyle name="40% - 着色 6 4 3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着色 6 3 2" xfId="512"/>
    <cellStyle name="60% - 强调文字颜色 6 2" xfId="513"/>
    <cellStyle name="60% - 着色 1 2" xfId="514"/>
    <cellStyle name="60% - 着色 1 2 2" xfId="515"/>
    <cellStyle name="60% - 着色 1 6" xfId="516"/>
    <cellStyle name="60% - 着色 1 2 2 2" xfId="517"/>
    <cellStyle name="着色 6 4 2 3" xfId="518"/>
    <cellStyle name="60% - 着色 1 2 4" xfId="519"/>
    <cellStyle name="60% - 着色 1 3" xfId="520"/>
    <cellStyle name="60% - 着色 4 4 2 2" xfId="521"/>
    <cellStyle name="60% - 着色 1 3 2" xfId="522"/>
    <cellStyle name="60% - 着色 6 3 2 3" xfId="523"/>
    <cellStyle name="60% - 着色 1 3 2 2" xfId="524"/>
    <cellStyle name="60% - 着色 1 3 4" xfId="525"/>
    <cellStyle name="60% - 着色 1 4" xfId="526"/>
    <cellStyle name="60% - 着色 4 4 2 3" xfId="527"/>
    <cellStyle name="60% - 着色 1 4 2 2" xfId="528"/>
    <cellStyle name="常规 2 2 3" xfId="529"/>
    <cellStyle name="60% - 着色 1 4 3" xfId="530"/>
    <cellStyle name="60% - 着色 1 4 4" xfId="531"/>
    <cellStyle name="60% - 着色 1 5" xfId="532"/>
    <cellStyle name="着色 6 4 2 2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60% - 着色 4 4" xfId="574"/>
    <cellStyle name="着色 4 2 2" xfId="575"/>
    <cellStyle name="60% - 着色 4 4 3" xfId="576"/>
    <cellStyle name="着色 4 2 2 3" xfId="577"/>
    <cellStyle name="60% - 着色 4 5" xfId="578"/>
    <cellStyle name="着色 4 2 3" xfId="579"/>
    <cellStyle name="60% - 着色 4 5 2" xfId="580"/>
    <cellStyle name="60% - 着色 4 5 3" xfId="581"/>
    <cellStyle name="60% - 着色 4 6" xfId="582"/>
    <cellStyle name="着色 4 2 4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着色 4 3 4" xfId="591"/>
    <cellStyle name="60% - 着色 5 6" xfId="592"/>
    <cellStyle name="60% - 着色 5 7" xfId="593"/>
    <cellStyle name="60% - 着色 6 2 2 2" xfId="594"/>
    <cellStyle name="着色 6 2 4" xfId="595"/>
    <cellStyle name="60% - 着色 6 2 2 3" xfId="596"/>
    <cellStyle name="60% - 着色 6 3 2 2" xfId="597"/>
    <cellStyle name="着色 4 4 2" xfId="598"/>
    <cellStyle name="60% - 着色 6 4" xfId="599"/>
    <cellStyle name="60% - 着色 6 4 2 2" xfId="600"/>
    <cellStyle name="常规 7 5" xfId="601"/>
    <cellStyle name="着色 4 4 3" xfId="602"/>
    <cellStyle name="60% - 着色 6 5" xfId="603"/>
    <cellStyle name="常规 11 2 3" xfId="604"/>
    <cellStyle name="60% - 着色 6 5 2" xfId="605"/>
    <cellStyle name="常规 11 2 4" xfId="606"/>
    <cellStyle name="60% - 着色 6 5 3" xfId="607"/>
    <cellStyle name="着色 4 4 4" xfId="608"/>
    <cellStyle name="60% - 着色 6 6" xfId="609"/>
    <cellStyle name="60% - 着色 6 7" xfId="610"/>
    <cellStyle name="标题 1 2" xfId="611"/>
    <cellStyle name="着色 3 4 2 3" xfId="612"/>
    <cellStyle name="标题 3 2" xfId="613"/>
    <cellStyle name="常规 7 2 3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常规 14" xfId="623"/>
    <cellStyle name="着色 5 3 3" xfId="624"/>
    <cellStyle name="常规 17" xfId="625"/>
    <cellStyle name="常规 2" xfId="626"/>
    <cellStyle name="着色 6 6" xfId="627"/>
    <cellStyle name="常规 2 2" xfId="628"/>
    <cellStyle name="着色 6 3 2 3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输入 2" xfId="644"/>
    <cellStyle name="常规 2 8" xfId="645"/>
    <cellStyle name="常规 3" xfId="646"/>
    <cellStyle name="着色 6 7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4" xfId="658"/>
    <cellStyle name="常规 4 2 2" xfId="659"/>
    <cellStyle name="常规 4 5" xfId="660"/>
    <cellStyle name="常规 4 2 3" xfId="661"/>
    <cellStyle name="常规 4 6" xfId="662"/>
    <cellStyle name="常规 4 2 4" xfId="663"/>
    <cellStyle name="常规 4 3" xfId="664"/>
    <cellStyle name="常规 5 4" xfId="665"/>
    <cellStyle name="常规 4 3 2" xfId="666"/>
    <cellStyle name="常规 5 5" xfId="667"/>
    <cellStyle name="常规 4 3 3" xfId="668"/>
    <cellStyle name="常规 6 4" xfId="669"/>
    <cellStyle name="常规 4 4 2" xfId="670"/>
    <cellStyle name="着色 3 2 4" xfId="671"/>
    <cellStyle name="常规 5 2" xfId="672"/>
    <cellStyle name="常规 5 2 3" xfId="673"/>
    <cellStyle name="常规 5 2 4" xfId="674"/>
    <cellStyle name="常规 5 3" xfId="675"/>
    <cellStyle name="着色 3 3 4" xfId="676"/>
    <cellStyle name="常规 6 2" xfId="677"/>
    <cellStyle name="注释 2" xfId="678"/>
    <cellStyle name="常规 6 2 2" xfId="679"/>
    <cellStyle name="常规 6 3" xfId="680"/>
    <cellStyle name="常规 7" xfId="681"/>
    <cellStyle name="着色 3 4 4" xfId="682"/>
    <cellStyle name="常规 7 2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35268;&#21010;\1-&#20154;&#20107;&#26723;&#26696;\1-&#33457;&#21517;&#20876;\&#19977;&#27719;&#33021;&#29615;&#20154;&#20107;&#26723;&#26696;&#31649;&#29702;&#31995;&#32479;-2020&#24180;05&#26376; 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R4-&#32489;&#25928;&#31649;&#29702;\2021&#32489;&#25928;&#31649;&#29702;\&#32489;&#25928;&#32771;&#26680;&#32467;&#26524;&#26723;&#26696;\&#36848;&#32844;&#25253;&#21578;202106151035074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6&#24037;&#36164;\&#32489;&#25928;\&#36848;&#32844;&#25253;&#21578;20210713085901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5&#24037;&#36164;\1-&#21271;&#20140;&#19977;&#27719;&#33021;&#29615;&#31185;&#25216;&#21457;&#23637;&#26377;&#38480;&#20844;&#21496;2021&#24180;05&#26376;&#24037;&#36164;&#34920;-02-&#36130;&#21153;&#23457;&#26680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>
        <row r="3">
          <cell r="D3" t="str">
            <v>徐利斌</v>
          </cell>
          <cell r="E3" t="str">
            <v>男</v>
          </cell>
          <cell r="F3" t="str">
            <v>总经办</v>
          </cell>
          <cell r="G3" t="str">
            <v>总经理</v>
          </cell>
          <cell r="H3" t="str">
            <v>总经理</v>
          </cell>
          <cell r="I3">
            <v>39264</v>
          </cell>
          <cell r="J3" t="str">
            <v>070701</v>
          </cell>
        </row>
        <row r="4">
          <cell r="D4" t="str">
            <v>刘柯</v>
          </cell>
          <cell r="E4" t="str">
            <v>女</v>
          </cell>
          <cell r="F4" t="str">
            <v>财务中心</v>
          </cell>
          <cell r="G4" t="str">
            <v>财务部</v>
          </cell>
          <cell r="H4" t="str">
            <v>总监</v>
          </cell>
          <cell r="I4">
            <v>39264</v>
          </cell>
          <cell r="J4" t="str">
            <v>070702</v>
          </cell>
        </row>
        <row r="5">
          <cell r="D5" t="str">
            <v>李君</v>
          </cell>
          <cell r="E5" t="str">
            <v>男</v>
          </cell>
          <cell r="F5" t="str">
            <v>技术中心</v>
          </cell>
          <cell r="G5" t="str">
            <v>溴化锂维修部</v>
          </cell>
          <cell r="H5" t="str">
            <v>经理</v>
          </cell>
          <cell r="I5">
            <v>39541</v>
          </cell>
          <cell r="J5" t="str">
            <v>080401</v>
          </cell>
        </row>
        <row r="6">
          <cell r="D6" t="str">
            <v>刘述珍</v>
          </cell>
          <cell r="E6" t="str">
            <v>女</v>
          </cell>
          <cell r="F6" t="str">
            <v>采购中心</v>
          </cell>
          <cell r="G6" t="str">
            <v>采购部</v>
          </cell>
          <cell r="H6" t="str">
            <v>主管</v>
          </cell>
          <cell r="I6">
            <v>40330</v>
          </cell>
          <cell r="J6">
            <v>100601</v>
          </cell>
        </row>
        <row r="7">
          <cell r="D7" t="str">
            <v>马金灵</v>
          </cell>
          <cell r="E7" t="str">
            <v>男</v>
          </cell>
          <cell r="F7" t="str">
            <v>运维中心</v>
          </cell>
          <cell r="G7" t="str">
            <v>环境大厦</v>
          </cell>
          <cell r="H7" t="str">
            <v>专员</v>
          </cell>
          <cell r="I7">
            <v>41989</v>
          </cell>
          <cell r="J7">
            <v>141201</v>
          </cell>
        </row>
        <row r="8">
          <cell r="D8" t="str">
            <v>胡英俊</v>
          </cell>
          <cell r="E8" t="str">
            <v>男</v>
          </cell>
          <cell r="F8" t="str">
            <v>技术中心</v>
          </cell>
          <cell r="G8" t="str">
            <v>溴化锂维修部</v>
          </cell>
          <cell r="H8" t="str">
            <v>主管</v>
          </cell>
          <cell r="I8">
            <v>42069</v>
          </cell>
          <cell r="J8">
            <v>150301</v>
          </cell>
        </row>
        <row r="9">
          <cell r="D9" t="str">
            <v>申瑛</v>
          </cell>
          <cell r="E9" t="str">
            <v>男</v>
          </cell>
          <cell r="F9" t="str">
            <v>信息中心</v>
          </cell>
          <cell r="G9" t="str">
            <v>芝麻物联</v>
          </cell>
          <cell r="H9" t="str">
            <v>经理</v>
          </cell>
          <cell r="I9">
            <v>42217</v>
          </cell>
          <cell r="J9">
            <v>150801</v>
          </cell>
        </row>
        <row r="10">
          <cell r="D10" t="str">
            <v>王晓兵</v>
          </cell>
          <cell r="E10" t="str">
            <v>男</v>
          </cell>
          <cell r="F10" t="str">
            <v>运维中心</v>
          </cell>
          <cell r="G10" t="str">
            <v>溴化锂维修部</v>
          </cell>
          <cell r="H10" t="str">
            <v>专员</v>
          </cell>
          <cell r="I10">
            <v>42449</v>
          </cell>
          <cell r="J10">
            <v>160301</v>
          </cell>
        </row>
        <row r="11">
          <cell r="D11" t="str">
            <v>卢善文</v>
          </cell>
          <cell r="E11" t="str">
            <v>男</v>
          </cell>
          <cell r="F11" t="str">
            <v>信息中心</v>
          </cell>
          <cell r="G11" t="str">
            <v>芝麻物联</v>
          </cell>
          <cell r="H11" t="str">
            <v>专员</v>
          </cell>
          <cell r="I11">
            <v>42515</v>
          </cell>
          <cell r="J11">
            <v>160501</v>
          </cell>
        </row>
        <row r="12">
          <cell r="D12" t="str">
            <v>许昌钊</v>
          </cell>
          <cell r="E12" t="str">
            <v>男</v>
          </cell>
          <cell r="F12" t="str">
            <v>运维中心</v>
          </cell>
          <cell r="G12" t="str">
            <v>蜂巢工场</v>
          </cell>
          <cell r="H12" t="str">
            <v>专员</v>
          </cell>
          <cell r="I12">
            <v>42660</v>
          </cell>
          <cell r="J12">
            <v>161001</v>
          </cell>
        </row>
        <row r="13">
          <cell r="D13" t="str">
            <v>张立昆</v>
          </cell>
          <cell r="E13" t="str">
            <v>男</v>
          </cell>
          <cell r="F13" t="str">
            <v>技术中心</v>
          </cell>
          <cell r="G13" t="str">
            <v>工程部</v>
          </cell>
          <cell r="H13" t="str">
            <v>经理</v>
          </cell>
          <cell r="I13">
            <v>42726</v>
          </cell>
          <cell r="J13">
            <v>161201</v>
          </cell>
        </row>
        <row r="14">
          <cell r="D14" t="str">
            <v>胡冬杰</v>
          </cell>
          <cell r="E14" t="str">
            <v>男</v>
          </cell>
          <cell r="F14" t="str">
            <v>运维中心</v>
          </cell>
          <cell r="G14" t="str">
            <v>东方梅地亚</v>
          </cell>
          <cell r="H14" t="str">
            <v>经理</v>
          </cell>
          <cell r="I14">
            <v>42774</v>
          </cell>
          <cell r="J14">
            <v>170201</v>
          </cell>
        </row>
        <row r="15">
          <cell r="D15" t="str">
            <v>李树森</v>
          </cell>
          <cell r="E15" t="str">
            <v>男</v>
          </cell>
          <cell r="F15" t="str">
            <v>运维中心</v>
          </cell>
          <cell r="G15" t="str">
            <v>东方梅地亚</v>
          </cell>
          <cell r="H15" t="str">
            <v>专员</v>
          </cell>
          <cell r="I15">
            <v>42935</v>
          </cell>
          <cell r="J15">
            <v>170701</v>
          </cell>
        </row>
        <row r="16">
          <cell r="D16" t="str">
            <v>宫树龙</v>
          </cell>
          <cell r="E16" t="str">
            <v>男</v>
          </cell>
          <cell r="F16" t="str">
            <v>运维中心</v>
          </cell>
          <cell r="G16" t="str">
            <v>东方梅地亚</v>
          </cell>
          <cell r="H16" t="str">
            <v>专员</v>
          </cell>
          <cell r="I16">
            <v>42936</v>
          </cell>
          <cell r="J16">
            <v>170702</v>
          </cell>
        </row>
        <row r="17">
          <cell r="D17" t="str">
            <v>蔺桂宾</v>
          </cell>
          <cell r="E17" t="str">
            <v>男</v>
          </cell>
          <cell r="F17" t="str">
            <v>运维中心</v>
          </cell>
          <cell r="G17" t="str">
            <v>和乔丽晶</v>
          </cell>
          <cell r="H17" t="str">
            <v>专员</v>
          </cell>
          <cell r="I17">
            <v>42936</v>
          </cell>
          <cell r="J17">
            <v>170703</v>
          </cell>
        </row>
        <row r="18">
          <cell r="D18" t="str">
            <v>赵会</v>
          </cell>
          <cell r="E18" t="str">
            <v>男</v>
          </cell>
          <cell r="F18" t="str">
            <v>运维中心</v>
          </cell>
          <cell r="G18" t="str">
            <v>东方梅地亚</v>
          </cell>
          <cell r="H18" t="str">
            <v>专员</v>
          </cell>
          <cell r="I18">
            <v>42936</v>
          </cell>
          <cell r="J18">
            <v>170704</v>
          </cell>
        </row>
        <row r="19">
          <cell r="D19" t="str">
            <v>尹国萍</v>
          </cell>
          <cell r="E19" t="str">
            <v>女</v>
          </cell>
          <cell r="F19" t="str">
            <v>财务中心</v>
          </cell>
          <cell r="G19" t="str">
            <v>财务部</v>
          </cell>
          <cell r="H19" t="str">
            <v>专员</v>
          </cell>
          <cell r="I19">
            <v>42971</v>
          </cell>
          <cell r="J19">
            <v>170801</v>
          </cell>
        </row>
        <row r="20">
          <cell r="D20" t="str">
            <v>许云付</v>
          </cell>
          <cell r="E20" t="str">
            <v>男</v>
          </cell>
          <cell r="F20" t="str">
            <v>运维中心</v>
          </cell>
          <cell r="G20" t="str">
            <v>环境大厦</v>
          </cell>
          <cell r="H20" t="str">
            <v>专员</v>
          </cell>
          <cell r="I20">
            <v>43017</v>
          </cell>
          <cell r="J20">
            <v>171001</v>
          </cell>
        </row>
        <row r="21">
          <cell r="D21" t="str">
            <v>赵兴华</v>
          </cell>
          <cell r="E21" t="str">
            <v>女</v>
          </cell>
          <cell r="F21" t="str">
            <v>客服中心</v>
          </cell>
          <cell r="G21" t="str">
            <v>客服部</v>
          </cell>
          <cell r="H21" t="str">
            <v>专员</v>
          </cell>
          <cell r="I21">
            <v>43122</v>
          </cell>
          <cell r="J21">
            <v>180101</v>
          </cell>
        </row>
        <row r="22">
          <cell r="D22" t="str">
            <v>石亚辉</v>
          </cell>
          <cell r="E22" t="str">
            <v>男</v>
          </cell>
          <cell r="F22" t="str">
            <v>运维中心</v>
          </cell>
          <cell r="G22" t="str">
            <v>东方梅地亚</v>
          </cell>
          <cell r="H22" t="str">
            <v>专员</v>
          </cell>
          <cell r="I22">
            <v>43125</v>
          </cell>
          <cell r="J22">
            <v>180102</v>
          </cell>
        </row>
        <row r="23">
          <cell r="D23" t="str">
            <v>邱维保</v>
          </cell>
          <cell r="E23" t="str">
            <v>男</v>
          </cell>
          <cell r="F23" t="str">
            <v>技术中心</v>
          </cell>
          <cell r="G23" t="str">
            <v>电制冷维修部</v>
          </cell>
          <cell r="H23" t="str">
            <v>专员</v>
          </cell>
          <cell r="I23">
            <v>43160</v>
          </cell>
          <cell r="J23">
            <v>180301</v>
          </cell>
        </row>
        <row r="24">
          <cell r="D24" t="str">
            <v>王振华</v>
          </cell>
          <cell r="E24" t="str">
            <v>男</v>
          </cell>
          <cell r="F24" t="str">
            <v>运维中心</v>
          </cell>
          <cell r="G24" t="str">
            <v>东方梅地亚</v>
          </cell>
          <cell r="H24" t="str">
            <v>专员</v>
          </cell>
          <cell r="I24">
            <v>43186</v>
          </cell>
          <cell r="J24">
            <v>180302</v>
          </cell>
        </row>
        <row r="25">
          <cell r="D25" t="str">
            <v>展正明</v>
          </cell>
          <cell r="E25" t="str">
            <v>男</v>
          </cell>
          <cell r="F25" t="str">
            <v>运维中心</v>
          </cell>
          <cell r="G25" t="str">
            <v>华澳中心</v>
          </cell>
          <cell r="H25" t="str">
            <v>专员</v>
          </cell>
          <cell r="I25">
            <v>43187</v>
          </cell>
          <cell r="J25">
            <v>180303</v>
          </cell>
        </row>
        <row r="26">
          <cell r="D26" t="str">
            <v>安齐锋</v>
          </cell>
          <cell r="E26" t="str">
            <v>男</v>
          </cell>
          <cell r="F26" t="str">
            <v>运维中心</v>
          </cell>
          <cell r="G26" t="str">
            <v>溴化锂维修部</v>
          </cell>
          <cell r="H26" t="str">
            <v>专员</v>
          </cell>
          <cell r="I26">
            <v>43270</v>
          </cell>
          <cell r="J26">
            <v>180601</v>
          </cell>
        </row>
        <row r="27">
          <cell r="D27" t="str">
            <v>王欣</v>
          </cell>
          <cell r="E27" t="str">
            <v>男</v>
          </cell>
          <cell r="F27" t="str">
            <v>运维中心</v>
          </cell>
          <cell r="G27" t="str">
            <v>电制冷维修部</v>
          </cell>
          <cell r="H27" t="str">
            <v>专员</v>
          </cell>
          <cell r="I27">
            <v>43271</v>
          </cell>
          <cell r="J27">
            <v>180602</v>
          </cell>
        </row>
        <row r="28">
          <cell r="D28" t="str">
            <v>王志达</v>
          </cell>
          <cell r="E28" t="str">
            <v>男</v>
          </cell>
          <cell r="F28" t="str">
            <v>运维中心</v>
          </cell>
          <cell r="G28" t="str">
            <v>溴化锂维修部</v>
          </cell>
          <cell r="H28" t="str">
            <v>专员</v>
          </cell>
          <cell r="I28">
            <v>43276</v>
          </cell>
          <cell r="J28">
            <v>180603</v>
          </cell>
        </row>
        <row r="29">
          <cell r="D29" t="str">
            <v>郭佩港</v>
          </cell>
          <cell r="E29" t="str">
            <v>男</v>
          </cell>
          <cell r="F29" t="str">
            <v>技术中心</v>
          </cell>
          <cell r="G29" t="str">
            <v>电制冷维修部</v>
          </cell>
          <cell r="H29" t="str">
            <v>主管</v>
          </cell>
          <cell r="I29">
            <v>43280</v>
          </cell>
          <cell r="J29">
            <v>180604</v>
          </cell>
        </row>
        <row r="30">
          <cell r="D30" t="str">
            <v>曹乐</v>
          </cell>
          <cell r="E30" t="str">
            <v>男</v>
          </cell>
          <cell r="F30" t="str">
            <v>运维中心</v>
          </cell>
          <cell r="G30" t="str">
            <v>东方梅地亚</v>
          </cell>
          <cell r="H30" t="str">
            <v>专员</v>
          </cell>
          <cell r="I30">
            <v>43271</v>
          </cell>
          <cell r="J30">
            <v>180605</v>
          </cell>
        </row>
        <row r="31">
          <cell r="D31" t="str">
            <v>孙方涛</v>
          </cell>
          <cell r="E31" t="str">
            <v>男</v>
          </cell>
          <cell r="F31" t="str">
            <v>综合中心</v>
          </cell>
          <cell r="G31" t="str">
            <v>人力资源部</v>
          </cell>
          <cell r="H31" t="str">
            <v>总监</v>
          </cell>
          <cell r="I31">
            <v>43466</v>
          </cell>
          <cell r="J31">
            <v>190101</v>
          </cell>
        </row>
        <row r="32">
          <cell r="D32" t="str">
            <v>张建平</v>
          </cell>
          <cell r="E32" t="str">
            <v>男</v>
          </cell>
          <cell r="F32" t="str">
            <v>运维中心</v>
          </cell>
          <cell r="G32" t="str">
            <v>宇达创意中心</v>
          </cell>
          <cell r="H32" t="str">
            <v>专员</v>
          </cell>
          <cell r="I32">
            <v>43466</v>
          </cell>
          <cell r="J32">
            <v>190102</v>
          </cell>
        </row>
        <row r="33">
          <cell r="D33" t="str">
            <v>张中华</v>
          </cell>
          <cell r="E33" t="str">
            <v>男</v>
          </cell>
          <cell r="F33" t="str">
            <v>运维中心</v>
          </cell>
          <cell r="G33" t="str">
            <v>环境大厦</v>
          </cell>
          <cell r="H33" t="str">
            <v>专员</v>
          </cell>
          <cell r="I33">
            <v>43466</v>
          </cell>
          <cell r="J33">
            <v>190103</v>
          </cell>
        </row>
        <row r="34">
          <cell r="D34" t="str">
            <v>陆超超</v>
          </cell>
          <cell r="E34" t="str">
            <v>男</v>
          </cell>
          <cell r="F34" t="str">
            <v>技术中心</v>
          </cell>
          <cell r="G34" t="str">
            <v>技术部</v>
          </cell>
          <cell r="H34" t="str">
            <v>专员</v>
          </cell>
          <cell r="I34">
            <v>43466</v>
          </cell>
          <cell r="J34">
            <v>190104</v>
          </cell>
        </row>
        <row r="35">
          <cell r="D35" t="str">
            <v>于涛</v>
          </cell>
          <cell r="E35" t="str">
            <v>男</v>
          </cell>
          <cell r="F35" t="str">
            <v>技术中心</v>
          </cell>
          <cell r="G35" t="str">
            <v>技术部</v>
          </cell>
          <cell r="H35" t="str">
            <v>专员</v>
          </cell>
          <cell r="I35">
            <v>43466</v>
          </cell>
          <cell r="J35">
            <v>190105</v>
          </cell>
        </row>
        <row r="36">
          <cell r="D36" t="str">
            <v>蔡杏雪</v>
          </cell>
          <cell r="E36" t="str">
            <v>女</v>
          </cell>
          <cell r="F36" t="str">
            <v>综合中心</v>
          </cell>
          <cell r="G36" t="str">
            <v>人力资源部</v>
          </cell>
          <cell r="H36" t="str">
            <v>专员</v>
          </cell>
          <cell r="I36">
            <v>43514</v>
          </cell>
          <cell r="J36">
            <v>190201</v>
          </cell>
        </row>
        <row r="37">
          <cell r="D37" t="str">
            <v>沈铮</v>
          </cell>
          <cell r="E37" t="str">
            <v>男</v>
          </cell>
          <cell r="F37" t="str">
            <v>综合中心</v>
          </cell>
          <cell r="G37" t="str">
            <v>人力资源部</v>
          </cell>
          <cell r="H37" t="str">
            <v>助理</v>
          </cell>
          <cell r="I37">
            <v>43579</v>
          </cell>
          <cell r="J37">
            <v>190401</v>
          </cell>
        </row>
        <row r="38">
          <cell r="D38" t="str">
            <v>松喦</v>
          </cell>
          <cell r="E38" t="str">
            <v>女</v>
          </cell>
          <cell r="F38" t="str">
            <v>客服中心</v>
          </cell>
          <cell r="G38" t="str">
            <v>客服部</v>
          </cell>
          <cell r="H38" t="str">
            <v>经理</v>
          </cell>
          <cell r="I38">
            <v>43626</v>
          </cell>
          <cell r="J38">
            <v>190601</v>
          </cell>
        </row>
        <row r="39">
          <cell r="D39" t="str">
            <v>霍凤玲</v>
          </cell>
          <cell r="E39" t="str">
            <v>女</v>
          </cell>
          <cell r="F39" t="str">
            <v>客服中心</v>
          </cell>
          <cell r="G39" t="str">
            <v>客服部</v>
          </cell>
          <cell r="H39" t="str">
            <v>专员</v>
          </cell>
          <cell r="I39">
            <v>43649</v>
          </cell>
          <cell r="J39">
            <v>190701</v>
          </cell>
        </row>
        <row r="40">
          <cell r="D40" t="str">
            <v>张旭</v>
          </cell>
          <cell r="E40" t="str">
            <v>男</v>
          </cell>
          <cell r="F40" t="str">
            <v>运维中心</v>
          </cell>
          <cell r="G40" t="str">
            <v>溴化锂维修部</v>
          </cell>
          <cell r="H40" t="str">
            <v>学徒</v>
          </cell>
          <cell r="I40">
            <v>43666</v>
          </cell>
          <cell r="J40">
            <v>190702</v>
          </cell>
        </row>
        <row r="41">
          <cell r="D41" t="str">
            <v>赵虎</v>
          </cell>
          <cell r="E41" t="str">
            <v>男</v>
          </cell>
          <cell r="F41" t="str">
            <v>运维中心</v>
          </cell>
          <cell r="G41" t="str">
            <v>华澳中心</v>
          </cell>
          <cell r="H41" t="str">
            <v>主管</v>
          </cell>
          <cell r="I41">
            <v>43754</v>
          </cell>
          <cell r="J41">
            <v>191001</v>
          </cell>
        </row>
        <row r="42">
          <cell r="D42" t="str">
            <v>孙纯云</v>
          </cell>
          <cell r="E42" t="str">
            <v>女</v>
          </cell>
          <cell r="F42" t="str">
            <v>客服中心</v>
          </cell>
          <cell r="G42" t="str">
            <v>客服部</v>
          </cell>
          <cell r="H42" t="str">
            <v>专员</v>
          </cell>
          <cell r="I42">
            <v>43759</v>
          </cell>
          <cell r="J42">
            <v>191002</v>
          </cell>
        </row>
        <row r="43">
          <cell r="D43" t="str">
            <v>周飞燕</v>
          </cell>
          <cell r="E43" t="str">
            <v>女</v>
          </cell>
          <cell r="F43" t="str">
            <v>销售中心</v>
          </cell>
          <cell r="G43" t="str">
            <v>销售部</v>
          </cell>
          <cell r="H43" t="str">
            <v>助理</v>
          </cell>
          <cell r="I43">
            <v>43770</v>
          </cell>
          <cell r="J43">
            <v>191101</v>
          </cell>
        </row>
        <row r="44">
          <cell r="D44" t="str">
            <v>李军</v>
          </cell>
          <cell r="E44" t="str">
            <v>男</v>
          </cell>
          <cell r="F44" t="str">
            <v>技术中心</v>
          </cell>
          <cell r="G44" t="str">
            <v>工程部</v>
          </cell>
          <cell r="H44" t="str">
            <v>主管</v>
          </cell>
          <cell r="I44">
            <v>43770</v>
          </cell>
          <cell r="J44">
            <v>191102</v>
          </cell>
        </row>
        <row r="45">
          <cell r="D45" t="str">
            <v>陈尚德</v>
          </cell>
          <cell r="E45" t="str">
            <v>男</v>
          </cell>
          <cell r="F45" t="str">
            <v>财务中心</v>
          </cell>
          <cell r="G45" t="str">
            <v>财务部</v>
          </cell>
          <cell r="H45" t="str">
            <v>经理</v>
          </cell>
          <cell r="I45">
            <v>43796</v>
          </cell>
          <cell r="J45">
            <v>191103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述职报告 (2)"/>
    </sheetNames>
    <sheetDataSet>
      <sheetData sheetId="0"/>
      <sheetData sheetId="1">
        <row r="2">
          <cell r="B2" t="str">
            <v>沈铮</v>
          </cell>
          <cell r="C2" t="str">
            <v>0.89</v>
          </cell>
          <cell r="D2" t="str">
            <v>良好</v>
          </cell>
        </row>
        <row r="3">
          <cell r="B3" t="str">
            <v>赵辉</v>
          </cell>
          <cell r="C3" t="str">
            <v>1</v>
          </cell>
          <cell r="D3" t="str">
            <v>优秀</v>
          </cell>
        </row>
        <row r="4">
          <cell r="B4" t="str">
            <v>胡冬杰</v>
          </cell>
          <cell r="C4" t="str">
            <v>1</v>
          </cell>
          <cell r="D4" t="str">
            <v>优秀</v>
          </cell>
        </row>
        <row r="5">
          <cell r="B5" t="str">
            <v>王梦飞</v>
          </cell>
          <cell r="C5" t="str">
            <v>0.83</v>
          </cell>
          <cell r="D5" t="str">
            <v>良好</v>
          </cell>
        </row>
        <row r="6">
          <cell r="B6" t="str">
            <v>赵沙</v>
          </cell>
          <cell r="C6" t="str">
            <v>0</v>
          </cell>
          <cell r="D6" t="str">
            <v>不合格</v>
          </cell>
        </row>
        <row r="7">
          <cell r="B7" t="str">
            <v>周飞燕</v>
          </cell>
        </row>
        <row r="8">
          <cell r="B8" t="str">
            <v>孙方涛</v>
          </cell>
          <cell r="C8" t="str">
            <v>0.83</v>
          </cell>
          <cell r="D8" t="str">
            <v>良好</v>
          </cell>
        </row>
        <row r="9">
          <cell r="B9" t="str">
            <v>赵兴华</v>
          </cell>
          <cell r="C9" t="str">
            <v>0.78</v>
          </cell>
          <cell r="D9" t="str">
            <v>合格</v>
          </cell>
        </row>
        <row r="10">
          <cell r="B10" t="str">
            <v>郭佩港</v>
          </cell>
          <cell r="C10" t="str">
            <v>1</v>
          </cell>
          <cell r="D10" t="str">
            <v>优秀</v>
          </cell>
        </row>
        <row r="11">
          <cell r="B11" t="str">
            <v>王洪争</v>
          </cell>
        </row>
        <row r="12">
          <cell r="B12" t="str">
            <v>任凤武</v>
          </cell>
        </row>
        <row r="13">
          <cell r="B13" t="str">
            <v>申瑛</v>
          </cell>
          <cell r="C13" t="str">
            <v>0.81</v>
          </cell>
          <cell r="D13" t="str">
            <v>良好</v>
          </cell>
        </row>
        <row r="14">
          <cell r="B14" t="str">
            <v>王洪争</v>
          </cell>
          <cell r="C14" t="str">
            <v>0.88</v>
          </cell>
          <cell r="D14" t="str">
            <v>良好</v>
          </cell>
        </row>
        <row r="15">
          <cell r="B15" t="str">
            <v>刘靳</v>
          </cell>
          <cell r="C15" t="str">
            <v>0.80</v>
          </cell>
          <cell r="D15" t="str">
            <v>良好</v>
          </cell>
        </row>
        <row r="16">
          <cell r="B16" t="str">
            <v>万树壮</v>
          </cell>
          <cell r="C16" t="str">
            <v>0.71</v>
          </cell>
          <cell r="D16" t="str">
            <v>合格</v>
          </cell>
        </row>
        <row r="17">
          <cell r="B17" t="str">
            <v>李伟朋</v>
          </cell>
          <cell r="C17" t="str">
            <v>0.89</v>
          </cell>
          <cell r="D17" t="str">
            <v>良好</v>
          </cell>
        </row>
        <row r="18">
          <cell r="B18" t="str">
            <v>出纳专用</v>
          </cell>
          <cell r="C18" t="str">
            <v>0.82</v>
          </cell>
          <cell r="D18" t="str">
            <v>良好</v>
          </cell>
        </row>
        <row r="19">
          <cell r="B19" t="str">
            <v>刘述珍</v>
          </cell>
          <cell r="C19" t="str">
            <v>0.80</v>
          </cell>
          <cell r="D19" t="str">
            <v>合格</v>
          </cell>
        </row>
        <row r="20">
          <cell r="B20" t="str">
            <v>崔志猛</v>
          </cell>
          <cell r="C20" t="str">
            <v>1</v>
          </cell>
          <cell r="D20" t="str">
            <v>优秀</v>
          </cell>
        </row>
        <row r="21">
          <cell r="B21" t="str">
            <v>赵坤宇</v>
          </cell>
          <cell r="C21" t="str">
            <v>1</v>
          </cell>
          <cell r="D21" t="str">
            <v>优秀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Sheet2"/>
      <sheetName val="Sheet3"/>
      <sheetName val="Sheet4"/>
    </sheetNames>
    <sheetDataSet>
      <sheetData sheetId="0"/>
      <sheetData sheetId="1"/>
      <sheetData sheetId="2">
        <row r="2">
          <cell r="B2" t="str">
            <v>赵辉</v>
          </cell>
          <cell r="C2" t="str">
            <v>2021</v>
          </cell>
          <cell r="D2" t="str">
            <v>06</v>
          </cell>
          <cell r="E2" t="str">
            <v>1</v>
          </cell>
        </row>
        <row r="3">
          <cell r="B3" t="str">
            <v>石亚辉</v>
          </cell>
          <cell r="C3" t="str">
            <v>2021</v>
          </cell>
          <cell r="D3" t="str">
            <v>06</v>
          </cell>
          <cell r="E3" t="str">
            <v>1</v>
          </cell>
        </row>
        <row r="4">
          <cell r="B4" t="str">
            <v>赵沙</v>
          </cell>
          <cell r="C4" t="str">
            <v>2021</v>
          </cell>
          <cell r="D4" t="str">
            <v>06</v>
          </cell>
          <cell r="E4" t="str">
            <v>1</v>
          </cell>
        </row>
        <row r="5">
          <cell r="B5" t="str">
            <v>刘靳</v>
          </cell>
          <cell r="C5" t="str">
            <v>2021</v>
          </cell>
          <cell r="D5" t="str">
            <v>06</v>
          </cell>
        </row>
        <row r="6">
          <cell r="B6" t="str">
            <v>胡冬杰</v>
          </cell>
          <cell r="C6" t="str">
            <v>2021</v>
          </cell>
          <cell r="D6" t="str">
            <v>06</v>
          </cell>
          <cell r="E6" t="str">
            <v>0.87</v>
          </cell>
        </row>
        <row r="7">
          <cell r="B7" t="str">
            <v>申瑛</v>
          </cell>
          <cell r="C7" t="str">
            <v>2021</v>
          </cell>
          <cell r="D7" t="str">
            <v>06</v>
          </cell>
          <cell r="E7" t="str">
            <v>0.78</v>
          </cell>
        </row>
        <row r="8">
          <cell r="B8" t="str">
            <v>出纳专用</v>
          </cell>
          <cell r="C8" t="str">
            <v>2021</v>
          </cell>
          <cell r="D8" t="str">
            <v>06</v>
          </cell>
          <cell r="E8" t="str">
            <v>0.80</v>
          </cell>
        </row>
        <row r="9">
          <cell r="B9" t="str">
            <v>王梦飞</v>
          </cell>
          <cell r="C9" t="str">
            <v>2021</v>
          </cell>
          <cell r="D9" t="str">
            <v>06</v>
          </cell>
          <cell r="E9" t="str">
            <v>0.84</v>
          </cell>
        </row>
        <row r="10">
          <cell r="B10" t="str">
            <v>李伟朋</v>
          </cell>
          <cell r="C10" t="str">
            <v>2021</v>
          </cell>
          <cell r="D10" t="str">
            <v>06</v>
          </cell>
          <cell r="E10" t="str">
            <v>0.74</v>
          </cell>
        </row>
        <row r="11">
          <cell r="B11" t="str">
            <v>赵兴华</v>
          </cell>
          <cell r="C11" t="str">
            <v>2021</v>
          </cell>
          <cell r="D11" t="str">
            <v>06</v>
          </cell>
          <cell r="E11" t="str">
            <v>0.89</v>
          </cell>
        </row>
        <row r="12">
          <cell r="B12" t="str">
            <v>万树壮</v>
          </cell>
          <cell r="C12" t="str">
            <v>2021</v>
          </cell>
          <cell r="D12" t="str">
            <v>06</v>
          </cell>
          <cell r="E12" t="str">
            <v>0.76</v>
          </cell>
        </row>
        <row r="13">
          <cell r="B13" t="str">
            <v>刘述珍</v>
          </cell>
          <cell r="C13" t="str">
            <v>2021</v>
          </cell>
          <cell r="D13" t="str">
            <v>06</v>
          </cell>
          <cell r="E13" t="str">
            <v>1</v>
          </cell>
        </row>
        <row r="14">
          <cell r="B14" t="str">
            <v>沈铮</v>
          </cell>
          <cell r="C14" t="str">
            <v>2021</v>
          </cell>
          <cell r="D14" t="str">
            <v>06</v>
          </cell>
          <cell r="E14" t="str">
            <v>0.75</v>
          </cell>
        </row>
        <row r="15">
          <cell r="B15" t="str">
            <v>李君</v>
          </cell>
          <cell r="C15" t="str">
            <v>2021</v>
          </cell>
          <cell r="D15" t="str">
            <v>06</v>
          </cell>
          <cell r="E15" t="str">
            <v>0.60</v>
          </cell>
        </row>
        <row r="16">
          <cell r="B16" t="str">
            <v>任凤武</v>
          </cell>
          <cell r="C16" t="str">
            <v>2021</v>
          </cell>
          <cell r="D16" t="str">
            <v>06</v>
          </cell>
          <cell r="E16" t="str">
            <v>0.74</v>
          </cell>
        </row>
        <row r="17">
          <cell r="B17" t="str">
            <v>王洪争</v>
          </cell>
          <cell r="C17" t="str">
            <v>2021</v>
          </cell>
          <cell r="D17" t="str">
            <v>06</v>
          </cell>
          <cell r="E17" t="str">
            <v>0.90</v>
          </cell>
        </row>
        <row r="18">
          <cell r="B18" t="str">
            <v>孙方涛</v>
          </cell>
          <cell r="C18" t="str">
            <v>2021</v>
          </cell>
          <cell r="D18" t="str">
            <v>06</v>
          </cell>
          <cell r="E18" t="str">
            <v>1</v>
          </cell>
        </row>
        <row r="19">
          <cell r="B19" t="str">
            <v>赵辉</v>
          </cell>
          <cell r="C19" t="str">
            <v>2021</v>
          </cell>
          <cell r="D19" t="str">
            <v>06</v>
          </cell>
          <cell r="E19" t="str">
            <v>1</v>
          </cell>
        </row>
        <row r="20">
          <cell r="B20" t="str">
            <v>周飞燕</v>
          </cell>
          <cell r="C20" t="str">
            <v>2021</v>
          </cell>
          <cell r="D20" t="str">
            <v>06</v>
          </cell>
        </row>
        <row r="21">
          <cell r="B21" t="str">
            <v>崔志猛</v>
          </cell>
          <cell r="C21" t="str">
            <v>2021</v>
          </cell>
          <cell r="D21" t="str">
            <v>06</v>
          </cell>
          <cell r="E21" t="str">
            <v>0.81</v>
          </cell>
        </row>
        <row r="22">
          <cell r="B22" t="str">
            <v>张旭</v>
          </cell>
          <cell r="C22" t="str">
            <v>2021</v>
          </cell>
          <cell r="D22" t="str">
            <v>06</v>
          </cell>
          <cell r="E22" t="str">
            <v>0.85</v>
          </cell>
        </row>
        <row r="23">
          <cell r="B23" t="str">
            <v>郭佩港</v>
          </cell>
          <cell r="C23" t="str">
            <v>2021</v>
          </cell>
          <cell r="D23" t="str">
            <v>06</v>
          </cell>
          <cell r="E23" t="str">
            <v>1</v>
          </cell>
        </row>
        <row r="24">
          <cell r="B24" t="str">
            <v>邱维保</v>
          </cell>
          <cell r="C24" t="str">
            <v>2021</v>
          </cell>
          <cell r="D24" t="str">
            <v>06</v>
          </cell>
          <cell r="E24" t="str">
            <v>1</v>
          </cell>
        </row>
        <row r="25">
          <cell r="B25" t="str">
            <v>郭佩港</v>
          </cell>
          <cell r="C25" t="str">
            <v>2021</v>
          </cell>
          <cell r="D25" t="str">
            <v>06</v>
          </cell>
          <cell r="E25" t="str">
            <v>0.86</v>
          </cell>
        </row>
        <row r="26">
          <cell r="B26" t="str">
            <v>赵坤宇</v>
          </cell>
          <cell r="C26" t="str">
            <v>2021</v>
          </cell>
          <cell r="D26" t="str">
            <v>06</v>
          </cell>
          <cell r="E26" t="str">
            <v>0.88</v>
          </cell>
        </row>
        <row r="27">
          <cell r="B27" t="str">
            <v>栗建龙</v>
          </cell>
          <cell r="C27" t="str">
            <v>2021</v>
          </cell>
          <cell r="D27" t="str">
            <v>06</v>
          </cell>
          <cell r="E27" t="str">
            <v>1</v>
          </cell>
        </row>
        <row r="28">
          <cell r="B28" t="str">
            <v>张立昆</v>
          </cell>
          <cell r="C28" t="str">
            <v>2021</v>
          </cell>
          <cell r="D28" t="str">
            <v>06</v>
          </cell>
        </row>
      </sheetData>
      <sheetData sheetId="3">
        <row r="2">
          <cell r="B2" t="str">
            <v>沈铮</v>
          </cell>
          <cell r="C2" t="str">
            <v>2021</v>
          </cell>
          <cell r="D2" t="str">
            <v>05</v>
          </cell>
          <cell r="E2" t="str">
            <v>0.89</v>
          </cell>
        </row>
        <row r="3">
          <cell r="B3" t="str">
            <v>胡冬杰</v>
          </cell>
          <cell r="C3" t="str">
            <v>2021</v>
          </cell>
          <cell r="D3" t="str">
            <v>05</v>
          </cell>
          <cell r="E3" t="str">
            <v>1</v>
          </cell>
        </row>
        <row r="4">
          <cell r="B4" t="str">
            <v>王梦飞</v>
          </cell>
          <cell r="C4" t="str">
            <v>2021</v>
          </cell>
          <cell r="D4" t="str">
            <v>05</v>
          </cell>
          <cell r="E4" t="str">
            <v>0.83</v>
          </cell>
        </row>
        <row r="5">
          <cell r="B5" t="str">
            <v>赵沙</v>
          </cell>
          <cell r="C5" t="str">
            <v>2021</v>
          </cell>
          <cell r="D5" t="str">
            <v>05</v>
          </cell>
          <cell r="E5" t="str">
            <v>0</v>
          </cell>
        </row>
        <row r="6">
          <cell r="B6" t="str">
            <v>周飞燕</v>
          </cell>
          <cell r="C6" t="str">
            <v>2021</v>
          </cell>
          <cell r="D6" t="str">
            <v>05</v>
          </cell>
        </row>
        <row r="7">
          <cell r="B7" t="str">
            <v>孙方涛</v>
          </cell>
          <cell r="C7" t="str">
            <v>2021</v>
          </cell>
          <cell r="D7" t="str">
            <v>05</v>
          </cell>
          <cell r="E7" t="str">
            <v>0.83</v>
          </cell>
        </row>
        <row r="8">
          <cell r="B8" t="str">
            <v>赵兴华</v>
          </cell>
          <cell r="C8" t="str">
            <v>2021</v>
          </cell>
          <cell r="D8" t="str">
            <v>05</v>
          </cell>
          <cell r="E8" t="str">
            <v>0.78</v>
          </cell>
        </row>
        <row r="9">
          <cell r="B9" t="str">
            <v>郭佩港</v>
          </cell>
          <cell r="C9" t="str">
            <v>2021</v>
          </cell>
          <cell r="D9" t="str">
            <v>05</v>
          </cell>
          <cell r="E9" t="str">
            <v>1</v>
          </cell>
        </row>
        <row r="10">
          <cell r="B10" t="str">
            <v>任凤武</v>
          </cell>
          <cell r="C10" t="str">
            <v>2021</v>
          </cell>
          <cell r="D10" t="str">
            <v>05</v>
          </cell>
        </row>
        <row r="11">
          <cell r="B11" t="str">
            <v>申瑛</v>
          </cell>
          <cell r="C11" t="str">
            <v>2020</v>
          </cell>
          <cell r="D11" t="str">
            <v>05</v>
          </cell>
          <cell r="E11" t="str">
            <v>0.81</v>
          </cell>
        </row>
        <row r="12">
          <cell r="B12" t="str">
            <v>王洪争</v>
          </cell>
          <cell r="C12" t="str">
            <v>2021</v>
          </cell>
          <cell r="D12" t="str">
            <v>05</v>
          </cell>
          <cell r="E12" t="str">
            <v>0.88</v>
          </cell>
        </row>
        <row r="13">
          <cell r="B13" t="str">
            <v>刘靳</v>
          </cell>
          <cell r="C13" t="str">
            <v>2021</v>
          </cell>
          <cell r="D13" t="str">
            <v>05</v>
          </cell>
          <cell r="E13" t="str">
            <v>0.80</v>
          </cell>
        </row>
        <row r="14">
          <cell r="B14" t="str">
            <v>万树壮</v>
          </cell>
          <cell r="C14" t="str">
            <v>2021</v>
          </cell>
          <cell r="D14" t="str">
            <v>05</v>
          </cell>
          <cell r="E14" t="str">
            <v>0.71</v>
          </cell>
        </row>
        <row r="15">
          <cell r="B15" t="str">
            <v>李伟朋</v>
          </cell>
          <cell r="C15" t="str">
            <v>2021</v>
          </cell>
          <cell r="D15" t="str">
            <v>05</v>
          </cell>
          <cell r="E15" t="str">
            <v>0.89</v>
          </cell>
        </row>
        <row r="16">
          <cell r="B16" t="str">
            <v>出纳专用</v>
          </cell>
          <cell r="C16" t="str">
            <v>2021</v>
          </cell>
          <cell r="D16" t="str">
            <v>05</v>
          </cell>
          <cell r="E16" t="str">
            <v>0.82</v>
          </cell>
        </row>
        <row r="17">
          <cell r="B17" t="str">
            <v>刘述珍</v>
          </cell>
          <cell r="C17" t="str">
            <v>2021</v>
          </cell>
          <cell r="D17" t="str">
            <v>05</v>
          </cell>
          <cell r="E17" t="str">
            <v>0.80</v>
          </cell>
        </row>
        <row r="18">
          <cell r="B18" t="str">
            <v>崔志猛</v>
          </cell>
          <cell r="C18" t="str">
            <v>2021</v>
          </cell>
          <cell r="D18" t="str">
            <v>05</v>
          </cell>
          <cell r="E18" t="str">
            <v>1</v>
          </cell>
        </row>
        <row r="19">
          <cell r="B19" t="str">
            <v>赵坤宇</v>
          </cell>
          <cell r="C19" t="str">
            <v>2021</v>
          </cell>
          <cell r="D19" t="str">
            <v>05</v>
          </cell>
          <cell r="E19" t="str">
            <v>1</v>
          </cell>
        </row>
        <row r="20">
          <cell r="B20" t="str">
            <v>石亚辉</v>
          </cell>
          <cell r="C20" t="str">
            <v>2021</v>
          </cell>
          <cell r="D20" t="str">
            <v>05</v>
          </cell>
          <cell r="E20" t="str">
            <v>1</v>
          </cell>
        </row>
        <row r="21">
          <cell r="B21" t="str">
            <v>李君</v>
          </cell>
          <cell r="C21" t="str">
            <v>2021</v>
          </cell>
          <cell r="D21" t="str">
            <v>05</v>
          </cell>
          <cell r="E21" t="str">
            <v>0.61</v>
          </cell>
        </row>
        <row r="22">
          <cell r="B22" t="str">
            <v>邱维保</v>
          </cell>
          <cell r="C22" t="str">
            <v>2021</v>
          </cell>
          <cell r="D22" t="str">
            <v>05</v>
          </cell>
          <cell r="E22" t="str">
            <v>1</v>
          </cell>
        </row>
        <row r="23">
          <cell r="B23" t="str">
            <v>栗建龙</v>
          </cell>
          <cell r="C23" t="str">
            <v>2021</v>
          </cell>
          <cell r="D23" t="str">
            <v>05</v>
          </cell>
          <cell r="E23" t="str">
            <v>0.67</v>
          </cell>
        </row>
        <row r="24">
          <cell r="B24" t="str">
            <v>张立昆</v>
          </cell>
          <cell r="C24" t="str">
            <v>2021</v>
          </cell>
          <cell r="D24" t="str">
            <v>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表1"/>
      <sheetName val="表2"/>
      <sheetName val="表3"/>
      <sheetName val="入离职"/>
      <sheetName val="职能考勤"/>
      <sheetName val="运行考勤"/>
      <sheetName val="维修底薪"/>
      <sheetName val="绩效"/>
      <sheetName val="转正异动"/>
      <sheetName val="奖罚"/>
      <sheetName val="工装"/>
      <sheetName val="意外险"/>
    </sheetNames>
    <sheetDataSet>
      <sheetData sheetId="0"/>
      <sheetData sheetId="1">
        <row r="1">
          <cell r="C1" t="str">
            <v>姓名</v>
          </cell>
          <cell r="D1" t="str">
            <v>工号</v>
          </cell>
          <cell r="E1" t="str">
            <v>身份证号码</v>
          </cell>
          <cell r="F1" t="str">
            <v>银行</v>
          </cell>
          <cell r="G1" t="str">
            <v>卡号</v>
          </cell>
          <cell r="H1" t="str">
            <v>手机号码</v>
          </cell>
          <cell r="I1" t="str">
            <v>入职日期</v>
          </cell>
          <cell r="J1" t="str">
            <v>转正日期</v>
          </cell>
          <cell r="K1" t="str">
            <v>离职日期</v>
          </cell>
          <cell r="L1" t="str">
            <v>基本工资</v>
          </cell>
          <cell r="M1" t="str">
            <v>绩效工资</v>
          </cell>
        </row>
        <row r="2">
          <cell r="C2" t="str">
            <v>徐利斌</v>
          </cell>
          <cell r="D2" t="str">
            <v>070701</v>
          </cell>
          <cell r="E2" t="str">
            <v>432503197103130052</v>
          </cell>
          <cell r="F2" t="str">
            <v>农商行</v>
          </cell>
          <cell r="G2" t="str">
            <v>6221386102474943960</v>
          </cell>
          <cell r="H2" t="str">
            <v>18911280030</v>
          </cell>
          <cell r="I2">
            <v>39264</v>
          </cell>
          <cell r="J2">
            <v>39264</v>
          </cell>
        </row>
        <row r="2">
          <cell r="L2">
            <v>2200</v>
          </cell>
          <cell r="M2">
            <v>1000</v>
          </cell>
        </row>
        <row r="3">
          <cell r="C3" t="str">
            <v>周飞燕</v>
          </cell>
          <cell r="D3">
            <v>191101</v>
          </cell>
          <cell r="E3" t="str">
            <v>430422198107210080</v>
          </cell>
          <cell r="F3" t="str">
            <v>农商行</v>
          </cell>
          <cell r="G3" t="str">
            <v>6210676862206373461</v>
          </cell>
          <cell r="H3">
            <v>18611801026</v>
          </cell>
          <cell r="I3">
            <v>43770</v>
          </cell>
          <cell r="J3">
            <v>43800</v>
          </cell>
        </row>
        <row r="3">
          <cell r="L3">
            <v>2200</v>
          </cell>
          <cell r="M3">
            <v>1800</v>
          </cell>
        </row>
        <row r="4">
          <cell r="C4" t="str">
            <v>刘靳</v>
          </cell>
          <cell r="D4">
            <v>210507</v>
          </cell>
          <cell r="E4" t="str">
            <v>110103198608051540</v>
          </cell>
          <cell r="F4" t="str">
            <v>农商行</v>
          </cell>
          <cell r="G4" t="str">
            <v>6210676862294289231</v>
          </cell>
          <cell r="H4">
            <v>13811211453</v>
          </cell>
          <cell r="I4">
            <v>44333</v>
          </cell>
        </row>
        <row r="4">
          <cell r="L4">
            <v>2200</v>
          </cell>
          <cell r="M4">
            <v>0</v>
          </cell>
        </row>
        <row r="5">
          <cell r="C5" t="str">
            <v>李君</v>
          </cell>
          <cell r="D5" t="str">
            <v>080401</v>
          </cell>
          <cell r="E5" t="str">
            <v>431202198109180457</v>
          </cell>
          <cell r="F5" t="str">
            <v>农商行</v>
          </cell>
          <cell r="G5" t="str">
            <v>6210676802002451806</v>
          </cell>
          <cell r="H5" t="str">
            <v>18001317822</v>
          </cell>
          <cell r="I5">
            <v>39541</v>
          </cell>
          <cell r="J5">
            <v>39541</v>
          </cell>
        </row>
        <row r="5">
          <cell r="L5">
            <v>2200</v>
          </cell>
          <cell r="M5">
            <v>1000</v>
          </cell>
        </row>
        <row r="6">
          <cell r="C6" t="str">
            <v>张立昆</v>
          </cell>
          <cell r="D6">
            <v>161201</v>
          </cell>
          <cell r="E6" t="str">
            <v>130623198601080310</v>
          </cell>
          <cell r="F6" t="str">
            <v>农商行</v>
          </cell>
          <cell r="G6" t="str">
            <v>6210676862178305699</v>
          </cell>
          <cell r="H6">
            <v>17777859609</v>
          </cell>
          <cell r="I6">
            <v>42726</v>
          </cell>
          <cell r="J6">
            <v>42726</v>
          </cell>
        </row>
        <row r="6">
          <cell r="L6">
            <v>2200</v>
          </cell>
          <cell r="M6">
            <v>1000</v>
          </cell>
        </row>
        <row r="7">
          <cell r="C7" t="str">
            <v>李军</v>
          </cell>
          <cell r="D7">
            <v>191102</v>
          </cell>
          <cell r="E7" t="str">
            <v>132424197710164217</v>
          </cell>
          <cell r="F7" t="str">
            <v>农商行</v>
          </cell>
          <cell r="G7" t="str">
            <v>6210676862011410813</v>
          </cell>
          <cell r="H7">
            <v>13718812934</v>
          </cell>
          <cell r="I7">
            <v>43770</v>
          </cell>
          <cell r="J7">
            <v>43862</v>
          </cell>
        </row>
        <row r="7">
          <cell r="L7">
            <v>2200</v>
          </cell>
          <cell r="M7">
            <v>900</v>
          </cell>
        </row>
        <row r="8">
          <cell r="C8" t="str">
            <v>董成龙</v>
          </cell>
          <cell r="D8">
            <v>210301</v>
          </cell>
          <cell r="E8" t="str">
            <v>371426198902212835</v>
          </cell>
          <cell r="F8" t="str">
            <v>农商行</v>
          </cell>
          <cell r="G8" t="str">
            <v>6221386102302329291</v>
          </cell>
          <cell r="H8">
            <v>15964170390</v>
          </cell>
          <cell r="I8">
            <v>44260</v>
          </cell>
        </row>
        <row r="8">
          <cell r="L8">
            <v>2200</v>
          </cell>
          <cell r="M8">
            <v>0</v>
          </cell>
        </row>
        <row r="9">
          <cell r="C9" t="str">
            <v>赵兴华</v>
          </cell>
          <cell r="D9">
            <v>180101</v>
          </cell>
          <cell r="E9" t="str">
            <v>130433198607190328</v>
          </cell>
          <cell r="F9" t="str">
            <v>农商行</v>
          </cell>
          <cell r="G9" t="str">
            <v>6210676862072232353</v>
          </cell>
          <cell r="H9" t="str">
            <v>18580536020</v>
          </cell>
          <cell r="I9">
            <v>43122</v>
          </cell>
          <cell r="J9">
            <v>43211</v>
          </cell>
        </row>
        <row r="9">
          <cell r="L9">
            <v>2200</v>
          </cell>
          <cell r="M9">
            <v>0</v>
          </cell>
        </row>
        <row r="10">
          <cell r="C10" t="str">
            <v>赵沙</v>
          </cell>
          <cell r="D10">
            <v>210509</v>
          </cell>
          <cell r="E10" t="str">
            <v>110108198603013125</v>
          </cell>
          <cell r="F10" t="str">
            <v>农商行</v>
          </cell>
          <cell r="G10" t="str">
            <v>6210676856987787600</v>
          </cell>
          <cell r="H10">
            <v>13811828730</v>
          </cell>
          <cell r="I10">
            <v>44335</v>
          </cell>
        </row>
        <row r="10">
          <cell r="L10">
            <v>2200</v>
          </cell>
          <cell r="M10">
            <v>0</v>
          </cell>
        </row>
        <row r="11">
          <cell r="C11" t="str">
            <v>王梦飞</v>
          </cell>
          <cell r="D11">
            <v>201002</v>
          </cell>
          <cell r="E11" t="str">
            <v>131002198901011882</v>
          </cell>
          <cell r="F11" t="str">
            <v>农商行</v>
          </cell>
          <cell r="G11" t="str">
            <v>6210676802954456456</v>
          </cell>
          <cell r="H11">
            <v>17600660710</v>
          </cell>
          <cell r="I11">
            <v>44116</v>
          </cell>
          <cell r="J11">
            <v>44207</v>
          </cell>
        </row>
        <row r="11">
          <cell r="L11">
            <v>2200</v>
          </cell>
          <cell r="M11">
            <v>500</v>
          </cell>
        </row>
        <row r="12">
          <cell r="C12" t="str">
            <v>孙方涛</v>
          </cell>
          <cell r="D12">
            <v>190101</v>
          </cell>
          <cell r="E12" t="str">
            <v>230421198108242419</v>
          </cell>
          <cell r="F12" t="str">
            <v>农商行</v>
          </cell>
          <cell r="G12" t="str">
            <v>6210676862160983529</v>
          </cell>
          <cell r="H12" t="str">
            <v>18610985335</v>
          </cell>
          <cell r="I12">
            <v>43466</v>
          </cell>
          <cell r="J12">
            <v>43466</v>
          </cell>
        </row>
        <row r="12">
          <cell r="L12">
            <v>2200</v>
          </cell>
          <cell r="M12">
            <v>1000</v>
          </cell>
        </row>
        <row r="13">
          <cell r="C13" t="str">
            <v>肖丽琴</v>
          </cell>
          <cell r="D13">
            <v>190102</v>
          </cell>
          <cell r="E13" t="str">
            <v>362428198310203224</v>
          </cell>
          <cell r="F13" t="str">
            <v>农商行</v>
          </cell>
          <cell r="G13" t="str">
            <v>6210676862211847020</v>
          </cell>
          <cell r="H13">
            <v>18610985335</v>
          </cell>
          <cell r="I13">
            <v>43617</v>
          </cell>
          <cell r="J13">
            <v>43617</v>
          </cell>
        </row>
        <row r="13">
          <cell r="L13">
            <v>2200</v>
          </cell>
          <cell r="M13">
            <v>1000</v>
          </cell>
        </row>
        <row r="14">
          <cell r="C14" t="str">
            <v>沈铮</v>
          </cell>
          <cell r="D14">
            <v>190401</v>
          </cell>
          <cell r="E14" t="str">
            <v>130281199911172313</v>
          </cell>
          <cell r="F14" t="str">
            <v>农商行</v>
          </cell>
          <cell r="G14" t="str">
            <v>6210676862161486456</v>
          </cell>
          <cell r="H14">
            <v>13290553433</v>
          </cell>
          <cell r="I14">
            <v>43579</v>
          </cell>
          <cell r="J14">
            <v>43670</v>
          </cell>
        </row>
        <row r="14">
          <cell r="L14">
            <v>2200</v>
          </cell>
          <cell r="M14">
            <v>500</v>
          </cell>
        </row>
        <row r="15">
          <cell r="C15" t="str">
            <v>刘柯</v>
          </cell>
          <cell r="D15" t="str">
            <v>070702</v>
          </cell>
          <cell r="E15" t="str">
            <v>432522197611196401</v>
          </cell>
          <cell r="F15" t="str">
            <v>农商行</v>
          </cell>
          <cell r="G15" t="str">
            <v>6210676862223879904</v>
          </cell>
          <cell r="H15">
            <v>18001317820</v>
          </cell>
          <cell r="I15">
            <v>39264</v>
          </cell>
          <cell r="J15">
            <v>39264</v>
          </cell>
        </row>
        <row r="15">
          <cell r="L15">
            <v>2200</v>
          </cell>
          <cell r="M15">
            <v>1000</v>
          </cell>
        </row>
        <row r="16">
          <cell r="C16" t="str">
            <v>赵玉宝</v>
          </cell>
          <cell r="D16">
            <v>210103</v>
          </cell>
          <cell r="E16" t="str">
            <v>132624197910076597</v>
          </cell>
          <cell r="F16" t="str">
            <v>农商行</v>
          </cell>
          <cell r="G16" t="str">
            <v>6210676862216002035</v>
          </cell>
          <cell r="H16">
            <v>13811659419</v>
          </cell>
          <cell r="I16">
            <v>44209</v>
          </cell>
        </row>
        <row r="16">
          <cell r="K16">
            <v>44336</v>
          </cell>
          <cell r="L16">
            <v>2200</v>
          </cell>
          <cell r="M16">
            <v>0</v>
          </cell>
        </row>
        <row r="17">
          <cell r="C17" t="str">
            <v>李伟朋</v>
          </cell>
          <cell r="D17">
            <v>200402</v>
          </cell>
          <cell r="E17" t="str">
            <v>411627199212156455</v>
          </cell>
          <cell r="F17" t="str">
            <v>农商行</v>
          </cell>
          <cell r="G17" t="str">
            <v>6210676862208726120</v>
          </cell>
          <cell r="H17">
            <v>18810422109</v>
          </cell>
          <cell r="I17">
            <v>43928</v>
          </cell>
          <cell r="J17">
            <v>43958</v>
          </cell>
        </row>
        <row r="17">
          <cell r="L17">
            <v>2200</v>
          </cell>
          <cell r="M17">
            <v>700</v>
          </cell>
        </row>
        <row r="18">
          <cell r="C18" t="str">
            <v>王叶</v>
          </cell>
          <cell r="D18">
            <v>210402</v>
          </cell>
          <cell r="E18" t="str">
            <v>130683199008013388</v>
          </cell>
          <cell r="F18" t="str">
            <v>农商行</v>
          </cell>
          <cell r="G18" t="str">
            <v>6210676862318515868</v>
          </cell>
          <cell r="H18">
            <v>15010047297</v>
          </cell>
          <cell r="I18">
            <v>44311</v>
          </cell>
        </row>
        <row r="18">
          <cell r="L18">
            <v>2200</v>
          </cell>
          <cell r="M18">
            <v>0</v>
          </cell>
        </row>
        <row r="19">
          <cell r="C19" t="str">
            <v>夏振海</v>
          </cell>
          <cell r="D19">
            <v>201103</v>
          </cell>
          <cell r="E19" t="str">
            <v>130228196511102337</v>
          </cell>
          <cell r="F19" t="str">
            <v>工商银行</v>
          </cell>
          <cell r="G19" t="str">
            <v>6222020403031055318</v>
          </cell>
          <cell r="H19">
            <v>15032505198</v>
          </cell>
          <cell r="I19">
            <v>44136</v>
          </cell>
          <cell r="J19">
            <v>44136</v>
          </cell>
        </row>
        <row r="19">
          <cell r="L19">
            <v>2200</v>
          </cell>
          <cell r="M19">
            <v>0</v>
          </cell>
        </row>
        <row r="20">
          <cell r="C20" t="str">
            <v>栗建龙</v>
          </cell>
          <cell r="D20">
            <v>200409</v>
          </cell>
          <cell r="E20" t="str">
            <v>130434199910083139</v>
          </cell>
          <cell r="F20" t="str">
            <v>农商行</v>
          </cell>
          <cell r="G20" t="str">
            <v>6210676862022962208</v>
          </cell>
          <cell r="H20">
            <v>13691236866</v>
          </cell>
          <cell r="I20">
            <v>43946</v>
          </cell>
          <cell r="J20">
            <v>44013</v>
          </cell>
        </row>
        <row r="20">
          <cell r="L20">
            <v>2200</v>
          </cell>
          <cell r="M20">
            <v>500</v>
          </cell>
        </row>
        <row r="21">
          <cell r="C21" t="str">
            <v>张旭</v>
          </cell>
          <cell r="D21">
            <v>190702</v>
          </cell>
          <cell r="E21" t="str">
            <v>131082198911235515</v>
          </cell>
          <cell r="F21" t="str">
            <v>农商行</v>
          </cell>
          <cell r="G21" t="str">
            <v>6210676862123691748</v>
          </cell>
          <cell r="H21">
            <v>18033612557</v>
          </cell>
          <cell r="I21">
            <v>43666</v>
          </cell>
          <cell r="J21">
            <v>43758</v>
          </cell>
        </row>
        <row r="21">
          <cell r="L21">
            <v>2200</v>
          </cell>
          <cell r="M21">
            <v>500</v>
          </cell>
        </row>
        <row r="22">
          <cell r="C22" t="str">
            <v>郭佩港</v>
          </cell>
          <cell r="D22">
            <v>180604</v>
          </cell>
          <cell r="E22" t="str">
            <v>432522199709185814</v>
          </cell>
          <cell r="F22" t="str">
            <v>农商行</v>
          </cell>
          <cell r="G22" t="str">
            <v>6210676802002451715</v>
          </cell>
          <cell r="H22" t="str">
            <v>15313380546</v>
          </cell>
          <cell r="I22">
            <v>43280</v>
          </cell>
          <cell r="J22">
            <v>43280</v>
          </cell>
        </row>
        <row r="22">
          <cell r="L22">
            <v>2200</v>
          </cell>
          <cell r="M22">
            <v>1000</v>
          </cell>
        </row>
        <row r="23">
          <cell r="C23" t="str">
            <v>邱维保</v>
          </cell>
          <cell r="D23">
            <v>180301</v>
          </cell>
          <cell r="E23" t="str">
            <v>432302196409273716</v>
          </cell>
          <cell r="F23" t="str">
            <v>农商行</v>
          </cell>
          <cell r="G23" t="str">
            <v>6210676862095969759</v>
          </cell>
          <cell r="H23" t="str">
            <v>13511089546</v>
          </cell>
          <cell r="I23">
            <v>43160</v>
          </cell>
          <cell r="J23">
            <v>43160</v>
          </cell>
        </row>
        <row r="23">
          <cell r="L23">
            <v>2200</v>
          </cell>
          <cell r="M23">
            <v>500</v>
          </cell>
        </row>
        <row r="24">
          <cell r="C24" t="str">
            <v>万树壮</v>
          </cell>
          <cell r="D24">
            <v>200101</v>
          </cell>
          <cell r="E24" t="str">
            <v>130823199507096215</v>
          </cell>
          <cell r="F24" t="str">
            <v>农商行</v>
          </cell>
          <cell r="G24" t="str">
            <v>6210676862244786088</v>
          </cell>
          <cell r="H24">
            <v>15901442165</v>
          </cell>
          <cell r="I24">
            <v>43831</v>
          </cell>
          <cell r="J24">
            <v>43921</v>
          </cell>
        </row>
        <row r="24">
          <cell r="L24">
            <v>2200</v>
          </cell>
          <cell r="M24">
            <v>1000</v>
          </cell>
        </row>
        <row r="25">
          <cell r="C25" t="str">
            <v>崔志猛</v>
          </cell>
          <cell r="D25">
            <v>200301</v>
          </cell>
          <cell r="E25" t="str">
            <v>130427199211190716</v>
          </cell>
          <cell r="F25" t="str">
            <v>农商行</v>
          </cell>
          <cell r="G25" t="str">
            <v>6210676862171745388</v>
          </cell>
          <cell r="H25">
            <v>13513307825</v>
          </cell>
          <cell r="I25">
            <v>43909</v>
          </cell>
          <cell r="J25">
            <v>44013</v>
          </cell>
        </row>
        <row r="25">
          <cell r="L25">
            <v>2200</v>
          </cell>
          <cell r="M25">
            <v>500</v>
          </cell>
        </row>
        <row r="26">
          <cell r="C26" t="str">
            <v>赵坤宇</v>
          </cell>
          <cell r="D26">
            <v>200609</v>
          </cell>
          <cell r="E26" t="str">
            <v>130929200002024653</v>
          </cell>
          <cell r="F26" t="str">
            <v>北京银行</v>
          </cell>
          <cell r="G26" t="str">
            <v>6214680071989154</v>
          </cell>
          <cell r="H26">
            <v>15231725523</v>
          </cell>
          <cell r="I26">
            <v>44000</v>
          </cell>
          <cell r="J26">
            <v>44092</v>
          </cell>
        </row>
        <row r="26">
          <cell r="L26">
            <v>2200</v>
          </cell>
        </row>
        <row r="27">
          <cell r="C27" t="str">
            <v>张竟一</v>
          </cell>
          <cell r="D27">
            <v>200609</v>
          </cell>
          <cell r="E27" t="str">
            <v>411381200105022619</v>
          </cell>
          <cell r="F27" t="str">
            <v>北京银行</v>
          </cell>
          <cell r="G27" t="str">
            <v>6214680068930559</v>
          </cell>
          <cell r="H27">
            <v>18638579624</v>
          </cell>
          <cell r="I27">
            <v>43998</v>
          </cell>
          <cell r="J27">
            <v>44089</v>
          </cell>
          <cell r="K27">
            <v>44347</v>
          </cell>
          <cell r="L27">
            <v>2200</v>
          </cell>
        </row>
        <row r="28">
          <cell r="C28" t="str">
            <v>许云付</v>
          </cell>
          <cell r="D28">
            <v>171001</v>
          </cell>
          <cell r="E28" t="str">
            <v>430422196803031239</v>
          </cell>
          <cell r="F28" t="str">
            <v>农商行</v>
          </cell>
          <cell r="G28" t="str">
            <v>6210676862068377931</v>
          </cell>
          <cell r="H28">
            <v>13671597229</v>
          </cell>
          <cell r="I28">
            <v>43017</v>
          </cell>
          <cell r="J28">
            <v>43017</v>
          </cell>
        </row>
        <row r="29">
          <cell r="C29" t="str">
            <v>申瑛</v>
          </cell>
          <cell r="D29">
            <v>150801</v>
          </cell>
          <cell r="E29" t="str">
            <v>430521199307196854</v>
          </cell>
          <cell r="F29" t="str">
            <v>招商银行</v>
          </cell>
          <cell r="G29" t="str">
            <v>6214830152211875</v>
          </cell>
          <cell r="H29">
            <v>15321577428</v>
          </cell>
          <cell r="I29">
            <v>42217</v>
          </cell>
          <cell r="J29">
            <v>42217</v>
          </cell>
        </row>
        <row r="29">
          <cell r="L29">
            <v>2200</v>
          </cell>
          <cell r="M29">
            <v>1000</v>
          </cell>
        </row>
        <row r="30">
          <cell r="C30" t="str">
            <v>赵辉</v>
          </cell>
          <cell r="D30">
            <v>201102</v>
          </cell>
          <cell r="E30" t="str">
            <v>110224198601021813</v>
          </cell>
          <cell r="F30" t="str">
            <v>招商银行</v>
          </cell>
          <cell r="G30" t="str">
            <v>6225881007144289</v>
          </cell>
          <cell r="H30">
            <v>15901289737</v>
          </cell>
          <cell r="I30">
            <v>44137</v>
          </cell>
          <cell r="J30">
            <v>44228</v>
          </cell>
        </row>
        <row r="30">
          <cell r="L30">
            <v>2200</v>
          </cell>
          <cell r="M30">
            <v>600</v>
          </cell>
        </row>
        <row r="31">
          <cell r="C31" t="str">
            <v>任风武</v>
          </cell>
          <cell r="D31">
            <v>200801</v>
          </cell>
          <cell r="E31" t="str">
            <v>150429197803240913</v>
          </cell>
          <cell r="F31" t="str">
            <v>招商银行</v>
          </cell>
          <cell r="G31" t="str">
            <v>6225880167844571</v>
          </cell>
          <cell r="H31">
            <v>13717512652</v>
          </cell>
          <cell r="I31">
            <v>44044</v>
          </cell>
          <cell r="J31">
            <v>44135</v>
          </cell>
        </row>
        <row r="31">
          <cell r="L31">
            <v>2200</v>
          </cell>
          <cell r="M31">
            <v>1000</v>
          </cell>
        </row>
        <row r="32">
          <cell r="C32" t="str">
            <v>刘述珍</v>
          </cell>
          <cell r="D32">
            <v>100601</v>
          </cell>
          <cell r="E32" t="str">
            <v>43252219731110582x</v>
          </cell>
          <cell r="F32" t="str">
            <v>农商行</v>
          </cell>
          <cell r="G32" t="str">
            <v>6221386158023497296</v>
          </cell>
          <cell r="H32">
            <v>18001317819</v>
          </cell>
          <cell r="I32">
            <v>40330</v>
          </cell>
          <cell r="J32">
            <v>40330</v>
          </cell>
        </row>
        <row r="32">
          <cell r="L32">
            <v>2200</v>
          </cell>
          <cell r="M32">
            <v>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F5"/>
  <sheetViews>
    <sheetView zoomScale="145" zoomScaleNormal="145" workbookViewId="0">
      <selection activeCell="E11" sqref="E11"/>
    </sheetView>
  </sheetViews>
  <sheetFormatPr defaultColWidth="8.72727272727273" defaultRowHeight="14" outlineLevelRow="4" outlineLevelCol="5"/>
  <cols>
    <col min="1" max="1" width="4.27272727272727" style="173" customWidth="1"/>
    <col min="2" max="2" width="7.90909090909091" style="173" customWidth="1"/>
    <col min="3" max="3" width="33.0909090909091" style="173" customWidth="1"/>
    <col min="4" max="4" width="15.9090909090909" style="173" customWidth="1"/>
    <col min="5" max="5" width="10.1818181818182" style="173" customWidth="1"/>
    <col min="6" max="6" width="5.72727272727273" style="173" customWidth="1"/>
    <col min="7" max="16384" width="8.72727272727273" style="173"/>
  </cols>
  <sheetData>
    <row r="1" spans="1:6">
      <c r="A1" s="187" t="s">
        <v>0</v>
      </c>
      <c r="B1" s="187" t="s">
        <v>1</v>
      </c>
      <c r="C1" s="187" t="s">
        <v>2</v>
      </c>
      <c r="D1" s="187" t="s">
        <v>3</v>
      </c>
      <c r="E1" s="187" t="s">
        <v>4</v>
      </c>
      <c r="F1" s="187" t="s">
        <v>5</v>
      </c>
    </row>
    <row r="2" spans="1:6">
      <c r="A2" s="70" t="s">
        <v>6</v>
      </c>
      <c r="B2" s="70" t="e">
        <f>表1!#REF!</f>
        <v>#REF!</v>
      </c>
      <c r="C2" s="70" t="s">
        <v>7</v>
      </c>
      <c r="D2" s="70"/>
      <c r="E2" s="70"/>
      <c r="F2" s="70"/>
    </row>
    <row r="3" spans="1:6">
      <c r="A3" s="70" t="s">
        <v>8</v>
      </c>
      <c r="B3" s="70">
        <f>表2!AJ16</f>
        <v>71129.57</v>
      </c>
      <c r="C3" s="70" t="s">
        <v>9</v>
      </c>
      <c r="D3" s="70" t="s">
        <v>10</v>
      </c>
      <c r="E3" s="70"/>
      <c r="F3" s="70"/>
    </row>
    <row r="4" spans="1:6">
      <c r="A4" s="70" t="s">
        <v>11</v>
      </c>
      <c r="B4" s="70">
        <f>表3!AJ5</f>
        <v>2596.15</v>
      </c>
      <c r="C4" s="70" t="s">
        <v>12</v>
      </c>
      <c r="D4" s="189" t="s">
        <v>13</v>
      </c>
      <c r="E4" s="70" t="s">
        <v>14</v>
      </c>
      <c r="F4" s="70" t="s">
        <v>15</v>
      </c>
    </row>
    <row r="5" spans="1:6">
      <c r="A5" s="70" t="s">
        <v>16</v>
      </c>
      <c r="B5" s="70" t="e">
        <f>SUM(B2:B4)</f>
        <v>#REF!</v>
      </c>
      <c r="C5" s="70"/>
      <c r="D5" s="188"/>
      <c r="E5" s="188"/>
      <c r="F5" s="188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9"/>
  <sheetViews>
    <sheetView topLeftCell="A31" workbookViewId="0">
      <selection activeCell="L53" sqref="L53"/>
    </sheetView>
  </sheetViews>
  <sheetFormatPr defaultColWidth="9" defaultRowHeight="9.5"/>
  <cols>
    <col min="1" max="1" width="4.81818181818182" style="49" customWidth="1"/>
    <col min="2" max="2" width="7" style="49" customWidth="1"/>
    <col min="3" max="3" width="5.18181818181818" style="49" customWidth="1"/>
    <col min="4" max="6" width="4.81818181818182" style="49" customWidth="1"/>
    <col min="7" max="8" width="9.72727272727273" style="49" customWidth="1"/>
    <col min="9" max="9" width="10.7272727272727" style="49" customWidth="1"/>
    <col min="10" max="10" width="11.5454545454545" style="49" customWidth="1"/>
    <col min="11" max="11" width="33.2727272727273" style="49" customWidth="1"/>
    <col min="12" max="16384" width="9" style="49"/>
  </cols>
  <sheetData>
    <row r="1" ht="17.5" spans="1:11">
      <c r="A1" s="50" t="s">
        <v>633</v>
      </c>
      <c r="B1" s="50"/>
      <c r="C1" s="50"/>
      <c r="D1" s="50"/>
      <c r="E1" s="50"/>
      <c r="F1" s="50"/>
      <c r="G1" s="50"/>
      <c r="H1" s="51"/>
      <c r="I1" s="50"/>
      <c r="J1" s="50"/>
      <c r="K1" s="50"/>
    </row>
    <row r="2" ht="12" spans="1:11">
      <c r="A2" s="52" t="s">
        <v>0</v>
      </c>
      <c r="B2" s="52" t="s">
        <v>19</v>
      </c>
      <c r="C2" s="52" t="s">
        <v>634</v>
      </c>
      <c r="D2" s="52" t="s">
        <v>635</v>
      </c>
      <c r="E2" s="52" t="s">
        <v>636</v>
      </c>
      <c r="F2" s="52" t="s">
        <v>637</v>
      </c>
      <c r="G2" s="52" t="s">
        <v>638</v>
      </c>
      <c r="H2" s="53" t="s">
        <v>639</v>
      </c>
      <c r="I2" s="52" t="s">
        <v>640</v>
      </c>
      <c r="J2" s="52" t="s">
        <v>641</v>
      </c>
      <c r="K2" s="52" t="s">
        <v>156</v>
      </c>
    </row>
    <row r="3" ht="13" spans="1:11">
      <c r="A3" s="54">
        <v>1</v>
      </c>
      <c r="B3" s="54" t="s">
        <v>642</v>
      </c>
      <c r="C3" s="54" t="s">
        <v>643</v>
      </c>
      <c r="D3" s="54">
        <v>180</v>
      </c>
      <c r="E3" s="54">
        <v>1</v>
      </c>
      <c r="F3" s="54" t="s">
        <v>644</v>
      </c>
      <c r="G3" s="55">
        <v>43769</v>
      </c>
      <c r="H3" s="56">
        <v>43739</v>
      </c>
      <c r="I3" s="64">
        <v>100</v>
      </c>
      <c r="J3" s="33"/>
      <c r="K3" s="33" t="s">
        <v>645</v>
      </c>
    </row>
    <row r="4" ht="13" spans="1:11">
      <c r="A4" s="54">
        <v>2</v>
      </c>
      <c r="B4" s="33" t="s">
        <v>277</v>
      </c>
      <c r="C4" s="33" t="s">
        <v>646</v>
      </c>
      <c r="D4" s="54">
        <v>180</v>
      </c>
      <c r="E4" s="54">
        <v>1</v>
      </c>
      <c r="F4" s="57" t="s">
        <v>644</v>
      </c>
      <c r="G4" s="55">
        <v>43770</v>
      </c>
      <c r="H4" s="56">
        <v>43739</v>
      </c>
      <c r="I4" s="65">
        <v>100</v>
      </c>
      <c r="J4" s="33"/>
      <c r="K4" s="33" t="s">
        <v>645</v>
      </c>
    </row>
    <row r="5" ht="13" spans="1:11">
      <c r="A5" s="54">
        <v>3</v>
      </c>
      <c r="B5" s="37" t="s">
        <v>289</v>
      </c>
      <c r="C5" s="37" t="s">
        <v>646</v>
      </c>
      <c r="D5" s="58">
        <v>190</v>
      </c>
      <c r="E5" s="58">
        <v>1</v>
      </c>
      <c r="F5" s="59" t="s">
        <v>644</v>
      </c>
      <c r="G5" s="60">
        <v>43770</v>
      </c>
      <c r="H5" s="61">
        <v>43739</v>
      </c>
      <c r="I5" s="66">
        <v>100</v>
      </c>
      <c r="J5" s="37"/>
      <c r="K5" s="37" t="s">
        <v>647</v>
      </c>
    </row>
    <row r="6" ht="13" spans="1:11">
      <c r="A6" s="54">
        <v>4</v>
      </c>
      <c r="B6" s="33" t="s">
        <v>299</v>
      </c>
      <c r="C6" s="33" t="s">
        <v>646</v>
      </c>
      <c r="D6" s="54">
        <v>180</v>
      </c>
      <c r="E6" s="54">
        <v>1</v>
      </c>
      <c r="F6" s="57" t="s">
        <v>644</v>
      </c>
      <c r="G6" s="55">
        <v>43788</v>
      </c>
      <c r="H6" s="56">
        <v>43771</v>
      </c>
      <c r="I6" s="65">
        <v>100</v>
      </c>
      <c r="J6" s="33"/>
      <c r="K6" s="33"/>
    </row>
    <row r="7" ht="13" spans="1:11">
      <c r="A7" s="54">
        <v>5</v>
      </c>
      <c r="B7" s="33" t="s">
        <v>51</v>
      </c>
      <c r="C7" s="33" t="s">
        <v>646</v>
      </c>
      <c r="D7" s="54">
        <v>170</v>
      </c>
      <c r="E7" s="54">
        <v>1</v>
      </c>
      <c r="F7" s="57" t="s">
        <v>644</v>
      </c>
      <c r="G7" s="55">
        <v>43788</v>
      </c>
      <c r="H7" s="56">
        <v>43771</v>
      </c>
      <c r="I7" s="65">
        <v>100</v>
      </c>
      <c r="J7" s="33"/>
      <c r="K7" s="33"/>
    </row>
    <row r="8" ht="13" spans="1:11">
      <c r="A8" s="54">
        <v>6</v>
      </c>
      <c r="B8" s="33" t="s">
        <v>83</v>
      </c>
      <c r="C8" s="33" t="s">
        <v>646</v>
      </c>
      <c r="D8" s="54">
        <v>175</v>
      </c>
      <c r="E8" s="54">
        <v>1</v>
      </c>
      <c r="F8" s="57" t="s">
        <v>644</v>
      </c>
      <c r="G8" s="55">
        <v>43788</v>
      </c>
      <c r="H8" s="56">
        <v>43771</v>
      </c>
      <c r="I8" s="65">
        <v>100</v>
      </c>
      <c r="J8" s="33"/>
      <c r="K8" s="33"/>
    </row>
    <row r="9" ht="13" spans="1:11">
      <c r="A9" s="54">
        <v>7</v>
      </c>
      <c r="B9" s="33" t="s">
        <v>332</v>
      </c>
      <c r="C9" s="33" t="s">
        <v>646</v>
      </c>
      <c r="D9" s="54">
        <v>170</v>
      </c>
      <c r="E9" s="54">
        <v>1</v>
      </c>
      <c r="F9" s="57" t="s">
        <v>644</v>
      </c>
      <c r="G9" s="55">
        <v>43794</v>
      </c>
      <c r="H9" s="56">
        <v>43771</v>
      </c>
      <c r="I9" s="65">
        <v>100</v>
      </c>
      <c r="J9" s="33"/>
      <c r="K9" s="33"/>
    </row>
    <row r="10" ht="13" spans="1:11">
      <c r="A10" s="54">
        <v>8</v>
      </c>
      <c r="B10" s="33" t="s">
        <v>250</v>
      </c>
      <c r="C10" s="33" t="s">
        <v>646</v>
      </c>
      <c r="D10" s="54">
        <v>175</v>
      </c>
      <c r="E10" s="54">
        <v>1</v>
      </c>
      <c r="F10" s="57" t="s">
        <v>644</v>
      </c>
      <c r="G10" s="55">
        <v>43794</v>
      </c>
      <c r="H10" s="56">
        <v>43771</v>
      </c>
      <c r="I10" s="65">
        <v>100</v>
      </c>
      <c r="J10" s="33"/>
      <c r="K10" s="33" t="s">
        <v>645</v>
      </c>
    </row>
    <row r="11" ht="13" spans="1:11">
      <c r="A11" s="54">
        <v>9</v>
      </c>
      <c r="B11" s="33" t="s">
        <v>258</v>
      </c>
      <c r="C11" s="33" t="s">
        <v>646</v>
      </c>
      <c r="D11" s="54">
        <v>170</v>
      </c>
      <c r="E11" s="54">
        <v>1</v>
      </c>
      <c r="F11" s="57" t="s">
        <v>644</v>
      </c>
      <c r="G11" s="55">
        <v>43794</v>
      </c>
      <c r="H11" s="56">
        <v>43771</v>
      </c>
      <c r="I11" s="65">
        <v>100</v>
      </c>
      <c r="J11" s="33"/>
      <c r="K11" s="33" t="s">
        <v>645</v>
      </c>
    </row>
    <row r="12" ht="13" spans="1:11">
      <c r="A12" s="54">
        <v>10</v>
      </c>
      <c r="B12" s="33" t="s">
        <v>246</v>
      </c>
      <c r="C12" s="33" t="s">
        <v>646</v>
      </c>
      <c r="D12" s="54">
        <v>175</v>
      </c>
      <c r="E12" s="54">
        <v>1</v>
      </c>
      <c r="F12" s="57" t="s">
        <v>644</v>
      </c>
      <c r="G12" s="55">
        <v>43794</v>
      </c>
      <c r="H12" s="56">
        <v>43771</v>
      </c>
      <c r="I12" s="65">
        <v>100</v>
      </c>
      <c r="J12" s="33"/>
      <c r="K12" s="33" t="s">
        <v>645</v>
      </c>
    </row>
    <row r="13" ht="13" spans="1:11">
      <c r="A13" s="54">
        <v>11</v>
      </c>
      <c r="B13" s="33" t="s">
        <v>69</v>
      </c>
      <c r="C13" s="33" t="s">
        <v>646</v>
      </c>
      <c r="D13" s="54">
        <v>190</v>
      </c>
      <c r="E13" s="54">
        <v>1</v>
      </c>
      <c r="F13" s="57" t="s">
        <v>644</v>
      </c>
      <c r="G13" s="55">
        <v>43797</v>
      </c>
      <c r="H13" s="56">
        <v>43771</v>
      </c>
      <c r="I13" s="65">
        <v>100</v>
      </c>
      <c r="J13" s="33"/>
      <c r="K13" s="33"/>
    </row>
    <row r="14" ht="13" spans="1:11">
      <c r="A14" s="54">
        <v>12</v>
      </c>
      <c r="B14" s="33" t="s">
        <v>293</v>
      </c>
      <c r="C14" s="33" t="s">
        <v>646</v>
      </c>
      <c r="D14" s="54">
        <v>190</v>
      </c>
      <c r="E14" s="54">
        <v>1</v>
      </c>
      <c r="F14" s="57" t="s">
        <v>644</v>
      </c>
      <c r="G14" s="55">
        <v>43797</v>
      </c>
      <c r="H14" s="56">
        <v>43771</v>
      </c>
      <c r="I14" s="65">
        <v>100</v>
      </c>
      <c r="J14" s="33"/>
      <c r="K14" s="33" t="s">
        <v>645</v>
      </c>
    </row>
    <row r="15" ht="13" spans="1:11">
      <c r="A15" s="54">
        <v>13</v>
      </c>
      <c r="B15" s="33" t="s">
        <v>283</v>
      </c>
      <c r="C15" s="33" t="s">
        <v>646</v>
      </c>
      <c r="D15" s="54">
        <v>180</v>
      </c>
      <c r="E15" s="54">
        <v>1</v>
      </c>
      <c r="F15" s="57" t="s">
        <v>644</v>
      </c>
      <c r="G15" s="55">
        <v>43797</v>
      </c>
      <c r="H15" s="56">
        <v>43771</v>
      </c>
      <c r="I15" s="65">
        <v>100</v>
      </c>
      <c r="J15" s="33"/>
      <c r="K15" s="33" t="s">
        <v>645</v>
      </c>
    </row>
    <row r="16" ht="13" spans="1:11">
      <c r="A16" s="54">
        <v>14</v>
      </c>
      <c r="B16" s="33" t="s">
        <v>62</v>
      </c>
      <c r="C16" s="33" t="s">
        <v>646</v>
      </c>
      <c r="D16" s="54">
        <v>185</v>
      </c>
      <c r="E16" s="54">
        <v>1</v>
      </c>
      <c r="F16" s="57" t="s">
        <v>644</v>
      </c>
      <c r="G16" s="55">
        <v>43798</v>
      </c>
      <c r="H16" s="56">
        <v>43771</v>
      </c>
      <c r="I16" s="65">
        <v>100</v>
      </c>
      <c r="J16" s="33"/>
      <c r="K16" s="33"/>
    </row>
    <row r="17" ht="13" spans="1:11">
      <c r="A17" s="54">
        <v>15</v>
      </c>
      <c r="B17" s="33" t="s">
        <v>259</v>
      </c>
      <c r="C17" s="33" t="s">
        <v>646</v>
      </c>
      <c r="D17" s="54">
        <v>180</v>
      </c>
      <c r="E17" s="54">
        <v>1</v>
      </c>
      <c r="F17" s="57" t="s">
        <v>644</v>
      </c>
      <c r="G17" s="55">
        <v>43798</v>
      </c>
      <c r="H17" s="56">
        <v>43771</v>
      </c>
      <c r="I17" s="65">
        <v>100</v>
      </c>
      <c r="J17" s="54"/>
      <c r="K17" s="33" t="s">
        <v>648</v>
      </c>
    </row>
    <row r="18" ht="13" spans="1:11">
      <c r="A18" s="54">
        <v>16</v>
      </c>
      <c r="B18" s="54" t="s">
        <v>263</v>
      </c>
      <c r="C18" s="54" t="s">
        <v>646</v>
      </c>
      <c r="D18" s="54">
        <v>180</v>
      </c>
      <c r="E18" s="54">
        <v>1</v>
      </c>
      <c r="F18" s="54" t="s">
        <v>644</v>
      </c>
      <c r="G18" s="55">
        <v>43812</v>
      </c>
      <c r="H18" s="56">
        <v>43800</v>
      </c>
      <c r="I18" s="65">
        <v>100</v>
      </c>
      <c r="J18" s="54"/>
      <c r="K18" s="33" t="s">
        <v>645</v>
      </c>
    </row>
    <row r="19" ht="13" spans="1:11">
      <c r="A19" s="54">
        <v>17</v>
      </c>
      <c r="B19" s="54" t="s">
        <v>289</v>
      </c>
      <c r="C19" s="54" t="s">
        <v>646</v>
      </c>
      <c r="D19" s="54">
        <v>180</v>
      </c>
      <c r="E19" s="54">
        <v>1</v>
      </c>
      <c r="F19" s="54" t="s">
        <v>644</v>
      </c>
      <c r="G19" s="55">
        <v>43812</v>
      </c>
      <c r="H19" s="56">
        <v>43831</v>
      </c>
      <c r="I19" s="65">
        <v>100</v>
      </c>
      <c r="J19" s="54"/>
      <c r="K19" s="33" t="s">
        <v>648</v>
      </c>
    </row>
    <row r="20" s="25" customFormat="1" ht="13" spans="1:11">
      <c r="A20" s="54">
        <v>18</v>
      </c>
      <c r="B20" s="54" t="s">
        <v>272</v>
      </c>
      <c r="C20" s="54" t="s">
        <v>646</v>
      </c>
      <c r="D20" s="54">
        <v>185</v>
      </c>
      <c r="E20" s="54">
        <v>1</v>
      </c>
      <c r="F20" s="54" t="s">
        <v>644</v>
      </c>
      <c r="G20" s="55">
        <v>43920</v>
      </c>
      <c r="H20" s="56">
        <v>43891</v>
      </c>
      <c r="I20" s="65">
        <v>100</v>
      </c>
      <c r="J20" s="54"/>
      <c r="K20" s="33" t="s">
        <v>645</v>
      </c>
    </row>
    <row r="21" ht="13" spans="1:11">
      <c r="A21" s="54">
        <v>19</v>
      </c>
      <c r="B21" s="54" t="s">
        <v>282</v>
      </c>
      <c r="C21" s="54" t="s">
        <v>646</v>
      </c>
      <c r="D21" s="54">
        <v>175</v>
      </c>
      <c r="E21" s="54">
        <v>1</v>
      </c>
      <c r="F21" s="54" t="s">
        <v>644</v>
      </c>
      <c r="G21" s="55">
        <v>43936</v>
      </c>
      <c r="H21" s="56">
        <v>43892</v>
      </c>
      <c r="I21" s="65">
        <v>100</v>
      </c>
      <c r="J21" s="54"/>
      <c r="K21" s="33" t="s">
        <v>645</v>
      </c>
    </row>
    <row r="22" s="25" customFormat="1" ht="13" spans="1:11">
      <c r="A22" s="54">
        <v>20</v>
      </c>
      <c r="B22" s="54" t="s">
        <v>286</v>
      </c>
      <c r="C22" s="54" t="s">
        <v>646</v>
      </c>
      <c r="D22" s="54">
        <v>175</v>
      </c>
      <c r="E22" s="54">
        <v>1</v>
      </c>
      <c r="F22" s="54" t="s">
        <v>644</v>
      </c>
      <c r="G22" s="55">
        <v>43967</v>
      </c>
      <c r="H22" s="56">
        <v>43953</v>
      </c>
      <c r="I22" s="65">
        <v>100</v>
      </c>
      <c r="J22" s="54"/>
      <c r="K22" s="33" t="s">
        <v>645</v>
      </c>
    </row>
    <row r="23" s="25" customFormat="1" ht="13" spans="1:11">
      <c r="A23" s="54">
        <v>21</v>
      </c>
      <c r="B23" s="54" t="s">
        <v>290</v>
      </c>
      <c r="C23" s="54" t="s">
        <v>646</v>
      </c>
      <c r="D23" s="54">
        <v>170</v>
      </c>
      <c r="E23" s="54">
        <v>1</v>
      </c>
      <c r="F23" s="54" t="s">
        <v>644</v>
      </c>
      <c r="G23" s="55">
        <v>43967</v>
      </c>
      <c r="H23" s="56">
        <v>43953</v>
      </c>
      <c r="I23" s="65">
        <v>100</v>
      </c>
      <c r="J23" s="54"/>
      <c r="K23" s="33" t="s">
        <v>645</v>
      </c>
    </row>
    <row r="24" s="25" customFormat="1" ht="13" spans="1:11">
      <c r="A24" s="54">
        <v>22</v>
      </c>
      <c r="B24" s="54" t="s">
        <v>87</v>
      </c>
      <c r="C24" s="54" t="s">
        <v>646</v>
      </c>
      <c r="D24" s="54">
        <v>175</v>
      </c>
      <c r="E24" s="54">
        <v>1</v>
      </c>
      <c r="F24" s="54" t="s">
        <v>644</v>
      </c>
      <c r="G24" s="55">
        <v>43967</v>
      </c>
      <c r="H24" s="56">
        <v>43953</v>
      </c>
      <c r="I24" s="65">
        <v>100</v>
      </c>
      <c r="J24" s="54"/>
      <c r="K24" s="54"/>
    </row>
    <row r="25" s="25" customFormat="1" ht="13" spans="1:11">
      <c r="A25" s="54">
        <v>23</v>
      </c>
      <c r="B25" s="54" t="s">
        <v>42</v>
      </c>
      <c r="C25" s="54" t="s">
        <v>643</v>
      </c>
      <c r="D25" s="54">
        <v>180</v>
      </c>
      <c r="E25" s="54">
        <v>1</v>
      </c>
      <c r="F25" s="54" t="s">
        <v>644</v>
      </c>
      <c r="G25" s="55">
        <v>44013</v>
      </c>
      <c r="H25" s="56">
        <v>44013</v>
      </c>
      <c r="I25" s="65">
        <v>100</v>
      </c>
      <c r="J25" s="54"/>
      <c r="K25" s="54"/>
    </row>
    <row r="26" s="25" customFormat="1" ht="13" spans="1:11">
      <c r="A26" s="54">
        <v>24</v>
      </c>
      <c r="B26" s="54" t="s">
        <v>302</v>
      </c>
      <c r="C26" s="54" t="s">
        <v>643</v>
      </c>
      <c r="D26" s="54">
        <v>170</v>
      </c>
      <c r="E26" s="54">
        <v>1</v>
      </c>
      <c r="F26" s="54" t="s">
        <v>644</v>
      </c>
      <c r="G26" s="55">
        <v>44027</v>
      </c>
      <c r="H26" s="56">
        <v>44014</v>
      </c>
      <c r="I26" s="65">
        <v>100</v>
      </c>
      <c r="J26" s="54"/>
      <c r="K26" s="54" t="s">
        <v>648</v>
      </c>
    </row>
    <row r="27" s="25" customFormat="1" ht="13" spans="1:11">
      <c r="A27" s="54">
        <v>25</v>
      </c>
      <c r="B27" s="54" t="s">
        <v>92</v>
      </c>
      <c r="C27" s="54" t="s">
        <v>643</v>
      </c>
      <c r="D27" s="54">
        <v>190</v>
      </c>
      <c r="E27" s="54">
        <v>1</v>
      </c>
      <c r="F27" s="54" t="s">
        <v>644</v>
      </c>
      <c r="G27" s="55">
        <v>44027</v>
      </c>
      <c r="H27" s="56">
        <v>44015</v>
      </c>
      <c r="I27" s="65">
        <v>100</v>
      </c>
      <c r="J27" s="54"/>
      <c r="K27" s="54"/>
    </row>
    <row r="28" s="25" customFormat="1" ht="13" spans="1:11">
      <c r="A28" s="54">
        <v>26</v>
      </c>
      <c r="B28" s="54" t="s">
        <v>310</v>
      </c>
      <c r="C28" s="54" t="s">
        <v>643</v>
      </c>
      <c r="D28" s="54">
        <v>175</v>
      </c>
      <c r="E28" s="54">
        <v>1</v>
      </c>
      <c r="F28" s="54" t="s">
        <v>644</v>
      </c>
      <c r="G28" s="55">
        <v>44027</v>
      </c>
      <c r="H28" s="56">
        <v>44016</v>
      </c>
      <c r="I28" s="65">
        <v>100</v>
      </c>
      <c r="J28" s="54"/>
      <c r="K28" s="54" t="s">
        <v>648</v>
      </c>
    </row>
    <row r="29" s="25" customFormat="1" ht="13" spans="1:11">
      <c r="A29" s="54">
        <v>27</v>
      </c>
      <c r="B29" s="54" t="s">
        <v>59</v>
      </c>
      <c r="C29" s="54" t="s">
        <v>643</v>
      </c>
      <c r="D29" s="54">
        <v>170</v>
      </c>
      <c r="E29" s="54">
        <v>1</v>
      </c>
      <c r="F29" s="54" t="s">
        <v>644</v>
      </c>
      <c r="G29" s="55">
        <v>44027</v>
      </c>
      <c r="H29" s="56">
        <v>44017</v>
      </c>
      <c r="I29" s="65">
        <v>100</v>
      </c>
      <c r="J29" s="54"/>
      <c r="K29" s="54"/>
    </row>
    <row r="30" s="25" customFormat="1" ht="13" spans="1:11">
      <c r="A30" s="54">
        <v>28</v>
      </c>
      <c r="B30" s="54" t="s">
        <v>307</v>
      </c>
      <c r="C30" s="54" t="s">
        <v>643</v>
      </c>
      <c r="D30" s="54">
        <v>150</v>
      </c>
      <c r="E30" s="54">
        <v>1</v>
      </c>
      <c r="F30" s="54" t="s">
        <v>644</v>
      </c>
      <c r="G30" s="55">
        <v>44028</v>
      </c>
      <c r="H30" s="56">
        <v>44017</v>
      </c>
      <c r="I30" s="65">
        <v>100</v>
      </c>
      <c r="J30" s="54"/>
      <c r="K30" s="54" t="s">
        <v>648</v>
      </c>
    </row>
    <row r="31" s="25" customFormat="1" ht="13" spans="1:11">
      <c r="A31" s="54">
        <v>29</v>
      </c>
      <c r="B31" s="54" t="s">
        <v>308</v>
      </c>
      <c r="C31" s="54" t="s">
        <v>643</v>
      </c>
      <c r="D31" s="54">
        <v>185</v>
      </c>
      <c r="E31" s="54">
        <v>1</v>
      </c>
      <c r="F31" s="54" t="s">
        <v>644</v>
      </c>
      <c r="G31" s="55">
        <v>44028</v>
      </c>
      <c r="H31" s="56">
        <v>44017</v>
      </c>
      <c r="I31" s="65">
        <v>100</v>
      </c>
      <c r="J31" s="54"/>
      <c r="K31" s="54" t="s">
        <v>648</v>
      </c>
    </row>
    <row r="32" s="25" customFormat="1" ht="13" spans="1:11">
      <c r="A32" s="54">
        <v>30</v>
      </c>
      <c r="B32" s="54" t="s">
        <v>313</v>
      </c>
      <c r="C32" s="54" t="s">
        <v>643</v>
      </c>
      <c r="D32" s="54">
        <v>175</v>
      </c>
      <c r="E32" s="54">
        <v>1</v>
      </c>
      <c r="F32" s="54" t="s">
        <v>644</v>
      </c>
      <c r="G32" s="55">
        <v>44028</v>
      </c>
      <c r="H32" s="56">
        <v>44017</v>
      </c>
      <c r="I32" s="65">
        <v>100</v>
      </c>
      <c r="J32" s="54"/>
      <c r="K32" s="33" t="s">
        <v>645</v>
      </c>
    </row>
    <row r="33" s="25" customFormat="1" ht="13" spans="1:11">
      <c r="A33" s="54">
        <v>31</v>
      </c>
      <c r="B33" s="54" t="s">
        <v>81</v>
      </c>
      <c r="C33" s="54" t="s">
        <v>643</v>
      </c>
      <c r="D33" s="54">
        <v>180</v>
      </c>
      <c r="E33" s="54">
        <v>1</v>
      </c>
      <c r="F33" s="54" t="s">
        <v>644</v>
      </c>
      <c r="G33" s="55">
        <v>44028</v>
      </c>
      <c r="H33" s="56">
        <v>44048</v>
      </c>
      <c r="I33" s="65">
        <v>100</v>
      </c>
      <c r="J33" s="54"/>
      <c r="K33" s="33"/>
    </row>
    <row r="34" s="25" customFormat="1" ht="13" spans="1:11">
      <c r="A34" s="54">
        <v>32</v>
      </c>
      <c r="B34" s="54" t="s">
        <v>92</v>
      </c>
      <c r="C34" s="54" t="s">
        <v>646</v>
      </c>
      <c r="D34" s="54">
        <v>190</v>
      </c>
      <c r="E34" s="54">
        <v>1</v>
      </c>
      <c r="F34" s="54" t="s">
        <v>644</v>
      </c>
      <c r="G34" s="55">
        <v>44119</v>
      </c>
      <c r="H34" s="56">
        <v>44105</v>
      </c>
      <c r="I34" s="65">
        <v>100</v>
      </c>
      <c r="J34" s="54"/>
      <c r="K34" s="33"/>
    </row>
    <row r="35" s="25" customFormat="1" ht="13" spans="1:11">
      <c r="A35" s="54">
        <v>33</v>
      </c>
      <c r="B35" s="54" t="s">
        <v>84</v>
      </c>
      <c r="C35" s="54" t="s">
        <v>646</v>
      </c>
      <c r="D35" s="54">
        <v>170</v>
      </c>
      <c r="E35" s="54">
        <v>1</v>
      </c>
      <c r="F35" s="54" t="s">
        <v>644</v>
      </c>
      <c r="G35" s="55">
        <v>44077</v>
      </c>
      <c r="H35" s="56">
        <v>44105</v>
      </c>
      <c r="I35" s="65">
        <v>100</v>
      </c>
      <c r="J35" s="54"/>
      <c r="K35" s="33"/>
    </row>
    <row r="36" s="25" customFormat="1" ht="13" spans="1:11">
      <c r="A36" s="54">
        <v>34</v>
      </c>
      <c r="B36" s="54" t="s">
        <v>320</v>
      </c>
      <c r="C36" s="54" t="s">
        <v>646</v>
      </c>
      <c r="D36" s="54">
        <v>180</v>
      </c>
      <c r="E36" s="54">
        <v>1</v>
      </c>
      <c r="F36" s="54" t="s">
        <v>644</v>
      </c>
      <c r="G36" s="55">
        <v>44114</v>
      </c>
      <c r="H36" s="56">
        <v>44105</v>
      </c>
      <c r="I36" s="65">
        <v>100</v>
      </c>
      <c r="J36" s="54"/>
      <c r="K36" s="33" t="s">
        <v>645</v>
      </c>
    </row>
    <row r="37" s="25" customFormat="1" ht="13" spans="1:11">
      <c r="A37" s="54">
        <v>35</v>
      </c>
      <c r="B37" s="54" t="s">
        <v>67</v>
      </c>
      <c r="C37" s="54" t="s">
        <v>646</v>
      </c>
      <c r="D37" s="54">
        <v>180</v>
      </c>
      <c r="E37" s="54">
        <v>1</v>
      </c>
      <c r="F37" s="54" t="s">
        <v>644</v>
      </c>
      <c r="G37" s="55">
        <v>44121</v>
      </c>
      <c r="H37" s="56">
        <v>44105</v>
      </c>
      <c r="I37" s="65">
        <v>100</v>
      </c>
      <c r="J37" s="54"/>
      <c r="K37" s="33"/>
    </row>
    <row r="38" s="25" customFormat="1" ht="13" spans="1:11">
      <c r="A38" s="54">
        <v>36</v>
      </c>
      <c r="B38" s="54" t="s">
        <v>63</v>
      </c>
      <c r="C38" s="54" t="s">
        <v>646</v>
      </c>
      <c r="D38" s="54">
        <v>170</v>
      </c>
      <c r="E38" s="54">
        <v>1</v>
      </c>
      <c r="F38" s="54" t="s">
        <v>644</v>
      </c>
      <c r="G38" s="55">
        <v>44121</v>
      </c>
      <c r="H38" s="56">
        <v>44105</v>
      </c>
      <c r="I38" s="65">
        <v>100</v>
      </c>
      <c r="J38" s="54"/>
      <c r="K38" s="33"/>
    </row>
    <row r="39" s="25" customFormat="1" ht="13" spans="1:11">
      <c r="A39" s="54">
        <v>37</v>
      </c>
      <c r="B39" s="54" t="s">
        <v>59</v>
      </c>
      <c r="C39" s="54" t="s">
        <v>646</v>
      </c>
      <c r="D39" s="54">
        <v>170</v>
      </c>
      <c r="E39" s="54">
        <v>1</v>
      </c>
      <c r="F39" s="54" t="s">
        <v>644</v>
      </c>
      <c r="G39" s="55">
        <v>44122</v>
      </c>
      <c r="H39" s="56">
        <v>44105</v>
      </c>
      <c r="I39" s="65">
        <v>100</v>
      </c>
      <c r="J39" s="54"/>
      <c r="K39" s="33"/>
    </row>
    <row r="40" s="25" customFormat="1" ht="13" spans="1:11">
      <c r="A40" s="54">
        <v>38</v>
      </c>
      <c r="B40" s="54" t="s">
        <v>86</v>
      </c>
      <c r="C40" s="54" t="s">
        <v>646</v>
      </c>
      <c r="D40" s="54">
        <v>185</v>
      </c>
      <c r="E40" s="54">
        <v>1</v>
      </c>
      <c r="F40" s="54" t="s">
        <v>644</v>
      </c>
      <c r="G40" s="55">
        <v>44124</v>
      </c>
      <c r="H40" s="56">
        <v>44105</v>
      </c>
      <c r="I40" s="65">
        <v>100</v>
      </c>
      <c r="J40" s="54"/>
      <c r="K40" s="33"/>
    </row>
    <row r="41" s="25" customFormat="1" ht="13" spans="1:11">
      <c r="A41" s="54">
        <v>39</v>
      </c>
      <c r="B41" s="54" t="s">
        <v>337</v>
      </c>
      <c r="C41" s="54" t="s">
        <v>646</v>
      </c>
      <c r="D41" s="54">
        <v>175</v>
      </c>
      <c r="E41" s="54">
        <v>1</v>
      </c>
      <c r="F41" s="54" t="s">
        <v>644</v>
      </c>
      <c r="G41" s="55">
        <v>44190</v>
      </c>
      <c r="H41" s="56">
        <v>44105</v>
      </c>
      <c r="I41" s="65">
        <v>100</v>
      </c>
      <c r="J41" s="54"/>
      <c r="K41" s="33" t="s">
        <v>648</v>
      </c>
    </row>
    <row r="42" s="25" customFormat="1" ht="13" spans="1:11">
      <c r="A42" s="54">
        <v>40</v>
      </c>
      <c r="B42" s="54" t="s">
        <v>65</v>
      </c>
      <c r="C42" s="54" t="s">
        <v>646</v>
      </c>
      <c r="D42" s="54">
        <v>185</v>
      </c>
      <c r="E42" s="54">
        <v>1</v>
      </c>
      <c r="F42" s="54" t="s">
        <v>644</v>
      </c>
      <c r="G42" s="55">
        <v>44236</v>
      </c>
      <c r="H42" s="56">
        <v>44255</v>
      </c>
      <c r="I42" s="65">
        <v>100</v>
      </c>
      <c r="J42" s="54"/>
      <c r="K42" s="33"/>
    </row>
    <row r="43" s="25" customFormat="1" ht="13" spans="1:11">
      <c r="A43" s="54">
        <v>41</v>
      </c>
      <c r="B43" s="54" t="s">
        <v>340</v>
      </c>
      <c r="C43" s="54" t="s">
        <v>643</v>
      </c>
      <c r="D43" s="54">
        <v>175</v>
      </c>
      <c r="E43" s="54">
        <v>1</v>
      </c>
      <c r="F43" s="54" t="s">
        <v>644</v>
      </c>
      <c r="G43" s="55">
        <v>44271</v>
      </c>
      <c r="H43" s="56">
        <v>44256</v>
      </c>
      <c r="I43" s="65">
        <v>100</v>
      </c>
      <c r="J43" s="54"/>
      <c r="K43" s="33"/>
    </row>
    <row r="44" s="25" customFormat="1" ht="13" spans="1:11">
      <c r="A44" s="54">
        <v>42</v>
      </c>
      <c r="B44" s="54" t="s">
        <v>88</v>
      </c>
      <c r="C44" s="54" t="s">
        <v>643</v>
      </c>
      <c r="D44" s="54">
        <v>180</v>
      </c>
      <c r="E44" s="54">
        <v>1</v>
      </c>
      <c r="F44" s="54" t="s">
        <v>644</v>
      </c>
      <c r="G44" s="55">
        <v>44278</v>
      </c>
      <c r="H44" s="56">
        <v>44257</v>
      </c>
      <c r="I44" s="65">
        <v>100</v>
      </c>
      <c r="J44" s="54"/>
      <c r="K44" s="33"/>
    </row>
    <row r="45" s="25" customFormat="1" ht="13" spans="1:11">
      <c r="A45" s="54">
        <v>43</v>
      </c>
      <c r="B45" s="54" t="s">
        <v>89</v>
      </c>
      <c r="C45" s="54" t="s">
        <v>643</v>
      </c>
      <c r="D45" s="54">
        <v>170</v>
      </c>
      <c r="E45" s="54">
        <v>1</v>
      </c>
      <c r="F45" s="54" t="s">
        <v>644</v>
      </c>
      <c r="G45" s="55">
        <v>44278</v>
      </c>
      <c r="H45" s="56">
        <v>44258</v>
      </c>
      <c r="I45" s="65">
        <v>100</v>
      </c>
      <c r="J45" s="54"/>
      <c r="K45" s="33"/>
    </row>
    <row r="46" s="25" customFormat="1" ht="13" spans="1:11">
      <c r="A46" s="54">
        <v>44</v>
      </c>
      <c r="B46" s="54" t="s">
        <v>85</v>
      </c>
      <c r="C46" s="54" t="s">
        <v>643</v>
      </c>
      <c r="D46" s="54">
        <v>175</v>
      </c>
      <c r="E46" s="54">
        <v>1</v>
      </c>
      <c r="F46" s="54" t="s">
        <v>644</v>
      </c>
      <c r="G46" s="55">
        <v>44311</v>
      </c>
      <c r="H46" s="56">
        <v>44287</v>
      </c>
      <c r="I46" s="65">
        <v>100</v>
      </c>
      <c r="J46" s="54"/>
      <c r="K46" s="33"/>
    </row>
    <row r="47" s="25" customFormat="1" ht="13" spans="1:11">
      <c r="A47" s="54">
        <v>45</v>
      </c>
      <c r="B47" s="54" t="s">
        <v>343</v>
      </c>
      <c r="C47" s="54" t="s">
        <v>646</v>
      </c>
      <c r="D47" s="54">
        <v>185</v>
      </c>
      <c r="E47" s="54">
        <v>1</v>
      </c>
      <c r="F47" s="54" t="s">
        <v>644</v>
      </c>
      <c r="G47" s="55">
        <v>44311</v>
      </c>
      <c r="H47" s="56">
        <v>44287</v>
      </c>
      <c r="I47" s="65">
        <v>100</v>
      </c>
      <c r="J47" s="54"/>
      <c r="K47" s="33"/>
    </row>
    <row r="48" s="25" customFormat="1" ht="13" spans="1:11">
      <c r="A48" s="54">
        <v>46</v>
      </c>
      <c r="B48" s="54" t="s">
        <v>84</v>
      </c>
      <c r="C48" s="54" t="s">
        <v>643</v>
      </c>
      <c r="D48" s="54">
        <v>170</v>
      </c>
      <c r="E48" s="54">
        <v>1</v>
      </c>
      <c r="F48" s="54" t="s">
        <v>644</v>
      </c>
      <c r="G48" s="55">
        <v>44322</v>
      </c>
      <c r="H48" s="56">
        <v>44317</v>
      </c>
      <c r="I48" s="65">
        <v>100</v>
      </c>
      <c r="J48" s="54"/>
      <c r="K48" s="33"/>
    </row>
    <row r="49" s="25" customFormat="1" ht="13" spans="1:11">
      <c r="A49" s="54">
        <v>47</v>
      </c>
      <c r="B49" s="54" t="s">
        <v>94</v>
      </c>
      <c r="C49" s="54" t="s">
        <v>643</v>
      </c>
      <c r="D49" s="54">
        <v>185</v>
      </c>
      <c r="E49" s="54">
        <v>1</v>
      </c>
      <c r="F49" s="54" t="s">
        <v>644</v>
      </c>
      <c r="G49" s="55">
        <v>44329</v>
      </c>
      <c r="H49" s="56">
        <v>44317</v>
      </c>
      <c r="I49" s="65">
        <v>100</v>
      </c>
      <c r="J49" s="54"/>
      <c r="K49" s="33"/>
    </row>
    <row r="50" s="25" customFormat="1" ht="13" spans="1:11">
      <c r="A50" s="54">
        <v>48</v>
      </c>
      <c r="B50" s="54" t="s">
        <v>82</v>
      </c>
      <c r="C50" s="54" t="s">
        <v>643</v>
      </c>
      <c r="D50" s="54">
        <v>185</v>
      </c>
      <c r="E50" s="54">
        <v>1</v>
      </c>
      <c r="F50" s="54" t="s">
        <v>644</v>
      </c>
      <c r="G50" s="55">
        <v>44344</v>
      </c>
      <c r="H50" s="56">
        <v>44317</v>
      </c>
      <c r="I50" s="65">
        <f>SUM(100*E50)</f>
        <v>100</v>
      </c>
      <c r="J50" s="54"/>
      <c r="K50" s="33"/>
    </row>
    <row r="51" s="25" customFormat="1"/>
    <row r="52" s="25" customFormat="1" ht="13" spans="1:11">
      <c r="A52" s="54"/>
      <c r="B52" s="54"/>
      <c r="C52" s="54"/>
      <c r="D52" s="54"/>
      <c r="E52" s="54"/>
      <c r="F52" s="54"/>
      <c r="G52" s="54"/>
      <c r="H52" s="56"/>
      <c r="I52" s="54"/>
      <c r="J52" s="54"/>
      <c r="K52" s="33"/>
    </row>
    <row r="53" s="25" customFormat="1" ht="13" spans="1:11">
      <c r="A53" s="54"/>
      <c r="B53" s="54"/>
      <c r="C53" s="54"/>
      <c r="D53" s="54"/>
      <c r="E53" s="54"/>
      <c r="F53" s="54"/>
      <c r="G53" s="54"/>
      <c r="H53" s="56"/>
      <c r="I53" s="54"/>
      <c r="J53" s="54"/>
      <c r="K53" s="33"/>
    </row>
    <row r="54" s="25" customFormat="1" ht="13" spans="1:11">
      <c r="A54" s="54"/>
      <c r="B54" s="54"/>
      <c r="C54" s="54"/>
      <c r="D54" s="54"/>
      <c r="E54" s="54"/>
      <c r="F54" s="54"/>
      <c r="G54" s="54"/>
      <c r="H54" s="56"/>
      <c r="I54" s="54"/>
      <c r="J54" s="54"/>
      <c r="K54" s="33"/>
    </row>
    <row r="55" s="25" customFormat="1" ht="13" spans="1:11">
      <c r="A55" s="54"/>
      <c r="B55" s="54"/>
      <c r="C55" s="54"/>
      <c r="D55" s="54"/>
      <c r="E55" s="54"/>
      <c r="F55" s="54"/>
      <c r="G55" s="54"/>
      <c r="H55" s="56"/>
      <c r="I55" s="54"/>
      <c r="J55" s="54"/>
      <c r="K55" s="33"/>
    </row>
    <row r="56" s="25" customFormat="1" ht="13" spans="1:11">
      <c r="A56" s="54"/>
      <c r="B56" s="54"/>
      <c r="C56" s="54"/>
      <c r="D56" s="54"/>
      <c r="E56" s="54"/>
      <c r="F56" s="54"/>
      <c r="G56" s="54"/>
      <c r="H56" s="56"/>
      <c r="I56" s="54"/>
      <c r="J56" s="54"/>
      <c r="K56" s="33"/>
    </row>
    <row r="57" s="25" customFormat="1" ht="13" spans="1:11">
      <c r="A57" s="54"/>
      <c r="B57" s="54"/>
      <c r="C57" s="54"/>
      <c r="D57" s="54"/>
      <c r="E57" s="54"/>
      <c r="F57" s="54"/>
      <c r="G57" s="54"/>
      <c r="H57" s="56"/>
      <c r="I57" s="54"/>
      <c r="J57" s="54"/>
      <c r="K57" s="33"/>
    </row>
    <row r="58" ht="13" spans="1:11">
      <c r="A58" s="54"/>
      <c r="B58" s="54"/>
      <c r="C58" s="54"/>
      <c r="D58" s="54"/>
      <c r="E58" s="54"/>
      <c r="F58" s="54"/>
      <c r="G58" s="54"/>
      <c r="H58" s="56"/>
      <c r="I58" s="54"/>
      <c r="J58" s="54"/>
      <c r="K58" s="33"/>
    </row>
    <row r="59" ht="13" spans="1:11">
      <c r="A59" s="62" t="s">
        <v>16</v>
      </c>
      <c r="B59" s="62"/>
      <c r="C59" s="62"/>
      <c r="D59" s="62"/>
      <c r="E59" s="62">
        <f>SUM(E4:E40)</f>
        <v>37</v>
      </c>
      <c r="F59" s="62"/>
      <c r="G59" s="62"/>
      <c r="H59" s="63"/>
      <c r="I59" s="65">
        <f>SUM(I3:I58)</f>
        <v>4800</v>
      </c>
      <c r="J59" s="62"/>
      <c r="K59" s="33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H212"/>
  <sheetViews>
    <sheetView zoomScale="160" zoomScaleNormal="160" workbookViewId="0">
      <selection activeCell="I8" sqref="I8"/>
    </sheetView>
  </sheetViews>
  <sheetFormatPr defaultColWidth="9" defaultRowHeight="9.5" outlineLevelCol="7"/>
  <cols>
    <col min="1" max="1" width="5.18181818181818" style="25" customWidth="1"/>
    <col min="2" max="2" width="7" style="25" customWidth="1"/>
    <col min="3" max="3" width="5.18181818181818" style="25" customWidth="1"/>
    <col min="4" max="4" width="7.90909090909091" style="26" customWidth="1"/>
    <col min="5" max="5" width="18.9090909090909" style="25" customWidth="1"/>
    <col min="6" max="6" width="10.7272727272727" style="25" customWidth="1"/>
    <col min="7" max="7" width="5.18181818181818" style="25" customWidth="1"/>
    <col min="8" max="8" width="7" style="25" customWidth="1"/>
    <col min="9" max="16384" width="9" style="27"/>
  </cols>
  <sheetData>
    <row r="1" ht="36" customHeight="1" spans="1:8">
      <c r="A1" s="28" t="s">
        <v>649</v>
      </c>
      <c r="B1" s="29"/>
      <c r="C1" s="29"/>
      <c r="D1" s="29"/>
      <c r="E1" s="29"/>
      <c r="F1" s="29"/>
      <c r="G1" s="29"/>
      <c r="H1" s="30"/>
    </row>
    <row r="2" ht="13" spans="1:8">
      <c r="A2" s="31" t="s">
        <v>0</v>
      </c>
      <c r="B2" s="31" t="s">
        <v>19</v>
      </c>
      <c r="C2" s="31" t="s">
        <v>650</v>
      </c>
      <c r="D2" s="32" t="s">
        <v>651</v>
      </c>
      <c r="E2" s="31" t="s">
        <v>652</v>
      </c>
      <c r="F2" s="31" t="s">
        <v>653</v>
      </c>
      <c r="G2" s="31" t="s">
        <v>654</v>
      </c>
      <c r="H2" s="33" t="s">
        <v>156</v>
      </c>
    </row>
    <row r="3" ht="13" spans="1:8">
      <c r="A3" s="33">
        <v>1</v>
      </c>
      <c r="B3" s="34" t="s">
        <v>63</v>
      </c>
      <c r="C3" s="34" t="s">
        <v>655</v>
      </c>
      <c r="D3" s="35">
        <v>428</v>
      </c>
      <c r="E3" s="192" t="s">
        <v>656</v>
      </c>
      <c r="F3" s="36">
        <f t="shared" ref="F3:F57" si="0">--TEXT(MID(E3,7,8),"0-00-00")</f>
        <v>23647</v>
      </c>
      <c r="G3" s="34">
        <f t="shared" ref="G3:G57" si="1">2020-MID(E3,7,4)</f>
        <v>56</v>
      </c>
      <c r="H3" s="34"/>
    </row>
    <row r="4" ht="13" spans="1:8">
      <c r="A4" s="33">
        <v>2</v>
      </c>
      <c r="B4" s="34" t="s">
        <v>62</v>
      </c>
      <c r="C4" s="34" t="s">
        <v>655</v>
      </c>
      <c r="D4" s="35">
        <v>428</v>
      </c>
      <c r="E4" s="34" t="s">
        <v>657</v>
      </c>
      <c r="F4" s="36">
        <f t="shared" si="0"/>
        <v>35691</v>
      </c>
      <c r="G4" s="34">
        <f t="shared" si="1"/>
        <v>23</v>
      </c>
      <c r="H4" s="34"/>
    </row>
    <row r="5" ht="13" spans="1:8">
      <c r="A5" s="33">
        <v>3</v>
      </c>
      <c r="B5" s="34" t="s">
        <v>60</v>
      </c>
      <c r="C5" s="34" t="s">
        <v>655</v>
      </c>
      <c r="D5" s="35">
        <v>428</v>
      </c>
      <c r="E5" s="34" t="s">
        <v>658</v>
      </c>
      <c r="F5" s="36">
        <f t="shared" si="0"/>
        <v>32835</v>
      </c>
      <c r="G5" s="34">
        <f t="shared" si="1"/>
        <v>31</v>
      </c>
      <c r="H5" s="34"/>
    </row>
    <row r="6" ht="13" spans="1:8">
      <c r="A6" s="33">
        <v>4</v>
      </c>
      <c r="B6" s="34" t="s">
        <v>42</v>
      </c>
      <c r="C6" s="34" t="s">
        <v>655</v>
      </c>
      <c r="D6" s="35">
        <v>428</v>
      </c>
      <c r="E6" s="192" t="s">
        <v>659</v>
      </c>
      <c r="F6" s="36">
        <f t="shared" si="0"/>
        <v>28414</v>
      </c>
      <c r="G6" s="34">
        <f t="shared" si="1"/>
        <v>43</v>
      </c>
      <c r="H6" s="34"/>
    </row>
    <row r="7" ht="13" spans="1:8">
      <c r="A7" s="33">
        <v>5</v>
      </c>
      <c r="B7" s="34" t="s">
        <v>66</v>
      </c>
      <c r="C7" s="34" t="s">
        <v>655</v>
      </c>
      <c r="D7" s="35">
        <v>428</v>
      </c>
      <c r="E7" s="192" t="s">
        <v>660</v>
      </c>
      <c r="F7" s="36">
        <f t="shared" si="0"/>
        <v>33927</v>
      </c>
      <c r="G7" s="34">
        <f t="shared" si="1"/>
        <v>28</v>
      </c>
      <c r="H7" s="34"/>
    </row>
    <row r="8" ht="13" spans="1:8">
      <c r="A8" s="33">
        <v>6</v>
      </c>
      <c r="B8" s="34" t="s">
        <v>59</v>
      </c>
      <c r="C8" s="34" t="s">
        <v>655</v>
      </c>
      <c r="D8" s="35">
        <v>428</v>
      </c>
      <c r="E8" s="34" t="s">
        <v>661</v>
      </c>
      <c r="F8" s="36">
        <f t="shared" si="0"/>
        <v>36441</v>
      </c>
      <c r="G8" s="34">
        <f t="shared" si="1"/>
        <v>21</v>
      </c>
      <c r="H8" s="34"/>
    </row>
    <row r="9" ht="13" spans="1:8">
      <c r="A9" s="33">
        <v>7</v>
      </c>
      <c r="B9" s="34" t="s">
        <v>39</v>
      </c>
      <c r="C9" s="34" t="s">
        <v>655</v>
      </c>
      <c r="D9" s="35">
        <v>428</v>
      </c>
      <c r="E9" s="192" t="s">
        <v>662</v>
      </c>
      <c r="F9" s="36">
        <f t="shared" si="0"/>
        <v>29847</v>
      </c>
      <c r="G9" s="34">
        <f t="shared" si="1"/>
        <v>39</v>
      </c>
      <c r="H9" s="34"/>
    </row>
    <row r="10" ht="13" spans="1:8">
      <c r="A10" s="33">
        <v>8</v>
      </c>
      <c r="B10" s="34" t="s">
        <v>663</v>
      </c>
      <c r="C10" s="34" t="s">
        <v>655</v>
      </c>
      <c r="D10" s="35">
        <v>428</v>
      </c>
      <c r="E10" s="192" t="s">
        <v>664</v>
      </c>
      <c r="F10" s="36">
        <f t="shared" si="0"/>
        <v>29475</v>
      </c>
      <c r="G10" s="34">
        <f t="shared" si="1"/>
        <v>40</v>
      </c>
      <c r="H10" s="34" t="s">
        <v>665</v>
      </c>
    </row>
    <row r="11" ht="13" spans="1:8">
      <c r="A11" s="33">
        <v>9</v>
      </c>
      <c r="B11" s="34" t="s">
        <v>666</v>
      </c>
      <c r="C11" s="34" t="s">
        <v>655</v>
      </c>
      <c r="D11" s="35">
        <v>428</v>
      </c>
      <c r="E11" s="192" t="s">
        <v>667</v>
      </c>
      <c r="F11" s="36">
        <f t="shared" si="0"/>
        <v>26227</v>
      </c>
      <c r="G11" s="34">
        <f t="shared" si="1"/>
        <v>49</v>
      </c>
      <c r="H11" s="34" t="s">
        <v>665</v>
      </c>
    </row>
    <row r="12" ht="13" spans="1:8">
      <c r="A12" s="33">
        <v>10</v>
      </c>
      <c r="B12" s="34" t="s">
        <v>668</v>
      </c>
      <c r="C12" s="34" t="s">
        <v>655</v>
      </c>
      <c r="D12" s="35">
        <v>428</v>
      </c>
      <c r="E12" s="192" t="s">
        <v>669</v>
      </c>
      <c r="F12" s="36">
        <f t="shared" si="0"/>
        <v>31228</v>
      </c>
      <c r="G12" s="34">
        <f t="shared" si="1"/>
        <v>35</v>
      </c>
      <c r="H12" s="34" t="s">
        <v>665</v>
      </c>
    </row>
    <row r="13" ht="13" spans="1:8">
      <c r="A13" s="33">
        <v>11</v>
      </c>
      <c r="B13" s="34" t="s">
        <v>41</v>
      </c>
      <c r="C13" s="34" t="s">
        <v>670</v>
      </c>
      <c r="D13" s="35">
        <v>280</v>
      </c>
      <c r="E13" s="192" t="s">
        <v>671</v>
      </c>
      <c r="F13" s="36">
        <f t="shared" si="0"/>
        <v>31420</v>
      </c>
      <c r="G13" s="34">
        <f t="shared" si="1"/>
        <v>34</v>
      </c>
      <c r="H13" s="34"/>
    </row>
    <row r="14" ht="13" spans="1:8">
      <c r="A14" s="33">
        <v>12</v>
      </c>
      <c r="B14" s="34" t="s">
        <v>69</v>
      </c>
      <c r="C14" s="34" t="s">
        <v>670</v>
      </c>
      <c r="D14" s="35">
        <v>280</v>
      </c>
      <c r="E14" s="192" t="s">
        <v>672</v>
      </c>
      <c r="F14" s="36">
        <f t="shared" si="0"/>
        <v>24900</v>
      </c>
      <c r="G14" s="34">
        <f t="shared" si="1"/>
        <v>52</v>
      </c>
      <c r="H14" s="34"/>
    </row>
    <row r="15" ht="13" spans="1:8">
      <c r="A15" s="33">
        <v>13</v>
      </c>
      <c r="B15" s="34" t="s">
        <v>67</v>
      </c>
      <c r="C15" s="34" t="s">
        <v>670</v>
      </c>
      <c r="D15" s="35">
        <v>280</v>
      </c>
      <c r="E15" s="34" t="s">
        <v>673</v>
      </c>
      <c r="F15" s="36">
        <f t="shared" si="0"/>
        <v>36558</v>
      </c>
      <c r="G15" s="34">
        <f t="shared" si="1"/>
        <v>20</v>
      </c>
      <c r="H15" s="34"/>
    </row>
    <row r="16" ht="13" spans="1:8">
      <c r="A16" s="33">
        <v>14</v>
      </c>
      <c r="B16" s="34" t="s">
        <v>84</v>
      </c>
      <c r="C16" s="34" t="s">
        <v>670</v>
      </c>
      <c r="D16" s="35">
        <v>280</v>
      </c>
      <c r="E16" s="34" t="s">
        <v>135</v>
      </c>
      <c r="F16" s="36">
        <f t="shared" si="0"/>
        <v>36662</v>
      </c>
      <c r="G16" s="34">
        <f t="shared" si="1"/>
        <v>20</v>
      </c>
      <c r="H16" s="34"/>
    </row>
    <row r="17" ht="13" spans="1:8">
      <c r="A17" s="33">
        <v>15</v>
      </c>
      <c r="B17" s="34" t="s">
        <v>79</v>
      </c>
      <c r="C17" s="34" t="s">
        <v>670</v>
      </c>
      <c r="D17" s="35">
        <v>280</v>
      </c>
      <c r="E17" s="192" t="s">
        <v>125</v>
      </c>
      <c r="F17" s="36">
        <f t="shared" si="0"/>
        <v>24196</v>
      </c>
      <c r="G17" s="34">
        <f t="shared" si="1"/>
        <v>54</v>
      </c>
      <c r="H17" s="34"/>
    </row>
    <row r="18" s="23" customFormat="1" ht="13" spans="1:8">
      <c r="A18" s="33">
        <v>16</v>
      </c>
      <c r="B18" s="34" t="s">
        <v>65</v>
      </c>
      <c r="C18" s="34" t="s">
        <v>670</v>
      </c>
      <c r="D18" s="35">
        <v>280</v>
      </c>
      <c r="E18" s="192" t="s">
        <v>674</v>
      </c>
      <c r="F18" s="36">
        <f t="shared" si="0"/>
        <v>34889</v>
      </c>
      <c r="G18" s="34">
        <f t="shared" si="1"/>
        <v>25</v>
      </c>
      <c r="H18" s="34"/>
    </row>
    <row r="19" s="24" customFormat="1" ht="13" spans="1:8">
      <c r="A19" s="33">
        <v>17</v>
      </c>
      <c r="B19" s="34" t="s">
        <v>43</v>
      </c>
      <c r="C19" s="34" t="s">
        <v>670</v>
      </c>
      <c r="D19" s="35">
        <v>280</v>
      </c>
      <c r="E19" s="192" t="s">
        <v>675</v>
      </c>
      <c r="F19" s="36">
        <f t="shared" si="0"/>
        <v>32560</v>
      </c>
      <c r="G19" s="34">
        <f t="shared" si="1"/>
        <v>31</v>
      </c>
      <c r="H19" s="34"/>
    </row>
    <row r="20" s="24" customFormat="1" ht="13" spans="1:8">
      <c r="A20" s="33">
        <v>18</v>
      </c>
      <c r="B20" s="34" t="s">
        <v>85</v>
      </c>
      <c r="C20" s="34" t="s">
        <v>670</v>
      </c>
      <c r="D20" s="35">
        <v>280</v>
      </c>
      <c r="E20" s="192" t="s">
        <v>137</v>
      </c>
      <c r="F20" s="36">
        <f t="shared" si="0"/>
        <v>27450</v>
      </c>
      <c r="G20" s="34">
        <f t="shared" si="1"/>
        <v>45</v>
      </c>
      <c r="H20" s="34"/>
    </row>
    <row r="21" s="24" customFormat="1" ht="13" spans="1:8">
      <c r="A21" s="33">
        <v>19</v>
      </c>
      <c r="B21" s="34" t="s">
        <v>94</v>
      </c>
      <c r="C21" s="34" t="s">
        <v>670</v>
      </c>
      <c r="D21" s="35">
        <v>280</v>
      </c>
      <c r="E21" s="192" t="s">
        <v>161</v>
      </c>
      <c r="F21" s="36">
        <f t="shared" si="0"/>
        <v>22817</v>
      </c>
      <c r="G21" s="34">
        <f t="shared" si="1"/>
        <v>58</v>
      </c>
      <c r="H21" s="34" t="s">
        <v>676</v>
      </c>
    </row>
    <row r="22" s="24" customFormat="1" ht="13" spans="1:8">
      <c r="A22" s="33">
        <v>20</v>
      </c>
      <c r="B22" s="34" t="s">
        <v>91</v>
      </c>
      <c r="C22" s="34" t="s">
        <v>670</v>
      </c>
      <c r="D22" s="35">
        <v>280</v>
      </c>
      <c r="E22" s="192" t="s">
        <v>151</v>
      </c>
      <c r="F22" s="36">
        <f t="shared" si="0"/>
        <v>26312</v>
      </c>
      <c r="G22" s="34">
        <f t="shared" si="1"/>
        <v>48</v>
      </c>
      <c r="H22" s="34"/>
    </row>
    <row r="23" s="24" customFormat="1" ht="13" spans="1:8">
      <c r="A23" s="33">
        <v>21</v>
      </c>
      <c r="B23" s="34" t="s">
        <v>97</v>
      </c>
      <c r="C23" s="34" t="s">
        <v>670</v>
      </c>
      <c r="D23" s="35">
        <v>280</v>
      </c>
      <c r="E23" s="192" t="s">
        <v>169</v>
      </c>
      <c r="F23" s="36">
        <f t="shared" si="0"/>
        <v>26248</v>
      </c>
      <c r="G23" s="34">
        <f t="shared" si="1"/>
        <v>49</v>
      </c>
      <c r="H23" s="34"/>
    </row>
    <row r="24" s="23" customFormat="1" ht="13" spans="1:8">
      <c r="A24" s="33">
        <v>22</v>
      </c>
      <c r="B24" s="34" t="s">
        <v>677</v>
      </c>
      <c r="C24" s="34" t="s">
        <v>670</v>
      </c>
      <c r="D24" s="35">
        <v>280</v>
      </c>
      <c r="E24" s="192" t="s">
        <v>678</v>
      </c>
      <c r="F24" s="36">
        <f t="shared" si="0"/>
        <v>36893</v>
      </c>
      <c r="G24" s="34">
        <f t="shared" si="1"/>
        <v>19</v>
      </c>
      <c r="H24" s="34" t="s">
        <v>676</v>
      </c>
    </row>
    <row r="25" ht="13" spans="1:8">
      <c r="A25" s="33">
        <v>23</v>
      </c>
      <c r="B25" s="34" t="s">
        <v>679</v>
      </c>
      <c r="C25" s="34" t="s">
        <v>670</v>
      </c>
      <c r="D25" s="35">
        <v>280</v>
      </c>
      <c r="E25" s="192" t="s">
        <v>680</v>
      </c>
      <c r="F25" s="36">
        <f t="shared" si="0"/>
        <v>28868</v>
      </c>
      <c r="G25" s="34">
        <f t="shared" si="1"/>
        <v>41</v>
      </c>
      <c r="H25" s="34" t="s">
        <v>676</v>
      </c>
    </row>
    <row r="26" ht="13" spans="1:8">
      <c r="A26" s="33">
        <v>24</v>
      </c>
      <c r="B26" s="34" t="s">
        <v>86</v>
      </c>
      <c r="C26" s="34" t="s">
        <v>681</v>
      </c>
      <c r="D26" s="35">
        <v>198</v>
      </c>
      <c r="E26" s="34" t="s">
        <v>140</v>
      </c>
      <c r="F26" s="36">
        <f t="shared" si="0"/>
        <v>31919</v>
      </c>
      <c r="G26" s="34">
        <f t="shared" si="1"/>
        <v>33</v>
      </c>
      <c r="H26" s="34"/>
    </row>
    <row r="27" ht="13" spans="1:8">
      <c r="A27" s="33">
        <v>25</v>
      </c>
      <c r="B27" s="34" t="s">
        <v>78</v>
      </c>
      <c r="C27" s="34" t="s">
        <v>681</v>
      </c>
      <c r="D27" s="35">
        <v>198</v>
      </c>
      <c r="E27" s="192" t="s">
        <v>120</v>
      </c>
      <c r="F27" s="36">
        <f t="shared" si="0"/>
        <v>31566</v>
      </c>
      <c r="G27" s="34">
        <f t="shared" si="1"/>
        <v>34</v>
      </c>
      <c r="H27" s="34"/>
    </row>
    <row r="28" ht="13" spans="1:8">
      <c r="A28" s="33">
        <v>26</v>
      </c>
      <c r="B28" s="34" t="s">
        <v>82</v>
      </c>
      <c r="C28" s="34" t="s">
        <v>681</v>
      </c>
      <c r="D28" s="35">
        <v>198</v>
      </c>
      <c r="E28" s="34" t="s">
        <v>131</v>
      </c>
      <c r="F28" s="36">
        <f t="shared" si="0"/>
        <v>30342</v>
      </c>
      <c r="G28" s="34">
        <f t="shared" si="1"/>
        <v>37</v>
      </c>
      <c r="H28" s="34"/>
    </row>
    <row r="29" ht="13" spans="1:8">
      <c r="A29" s="33">
        <v>27</v>
      </c>
      <c r="B29" s="34" t="s">
        <v>80</v>
      </c>
      <c r="C29" s="34" t="s">
        <v>681</v>
      </c>
      <c r="D29" s="35">
        <v>198</v>
      </c>
      <c r="E29" s="34" t="s">
        <v>127</v>
      </c>
      <c r="F29" s="36">
        <f t="shared" si="0"/>
        <v>27996</v>
      </c>
      <c r="G29" s="34">
        <f t="shared" si="1"/>
        <v>44</v>
      </c>
      <c r="H29" s="34"/>
    </row>
    <row r="30" ht="13" spans="1:8">
      <c r="A30" s="33">
        <v>28</v>
      </c>
      <c r="B30" s="34" t="s">
        <v>87</v>
      </c>
      <c r="C30" s="34" t="s">
        <v>681</v>
      </c>
      <c r="D30" s="35">
        <v>198</v>
      </c>
      <c r="E30" s="34" t="s">
        <v>142</v>
      </c>
      <c r="F30" s="36">
        <f t="shared" si="0"/>
        <v>25836</v>
      </c>
      <c r="G30" s="34">
        <f t="shared" si="1"/>
        <v>50</v>
      </c>
      <c r="H30" s="34"/>
    </row>
    <row r="31" ht="13" spans="1:8">
      <c r="A31" s="33">
        <v>29</v>
      </c>
      <c r="B31" s="34" t="s">
        <v>92</v>
      </c>
      <c r="C31" s="34" t="s">
        <v>681</v>
      </c>
      <c r="D31" s="35">
        <v>198</v>
      </c>
      <c r="E31" s="34" t="s">
        <v>154</v>
      </c>
      <c r="F31" s="36">
        <f t="shared" si="0"/>
        <v>24119</v>
      </c>
      <c r="G31" s="34">
        <f t="shared" si="1"/>
        <v>54</v>
      </c>
      <c r="H31" s="34"/>
    </row>
    <row r="32" ht="13" spans="1:8">
      <c r="A32" s="33">
        <v>30</v>
      </c>
      <c r="B32" s="34" t="s">
        <v>74</v>
      </c>
      <c r="C32" s="34" t="s">
        <v>681</v>
      </c>
      <c r="D32" s="35">
        <v>198</v>
      </c>
      <c r="E32" s="34" t="s">
        <v>682</v>
      </c>
      <c r="F32" s="36">
        <f t="shared" si="0"/>
        <v>28573</v>
      </c>
      <c r="G32" s="34">
        <f t="shared" si="1"/>
        <v>42</v>
      </c>
      <c r="H32" s="34"/>
    </row>
    <row r="33" ht="13" spans="1:8">
      <c r="A33" s="33">
        <v>31</v>
      </c>
      <c r="B33" s="34" t="s">
        <v>81</v>
      </c>
      <c r="C33" s="34" t="s">
        <v>681</v>
      </c>
      <c r="D33" s="35">
        <v>198</v>
      </c>
      <c r="E33" s="34" t="s">
        <v>129</v>
      </c>
      <c r="F33" s="36">
        <f t="shared" si="0"/>
        <v>26918</v>
      </c>
      <c r="G33" s="34">
        <f t="shared" si="1"/>
        <v>47</v>
      </c>
      <c r="H33" s="34"/>
    </row>
    <row r="34" ht="13" spans="1:8">
      <c r="A34" s="33">
        <v>32</v>
      </c>
      <c r="B34" s="34" t="s">
        <v>83</v>
      </c>
      <c r="C34" s="34" t="s">
        <v>681</v>
      </c>
      <c r="D34" s="35">
        <v>198</v>
      </c>
      <c r="E34" s="192" t="s">
        <v>133</v>
      </c>
      <c r="F34" s="36">
        <f t="shared" si="0"/>
        <v>24371</v>
      </c>
      <c r="G34" s="34">
        <f t="shared" si="1"/>
        <v>54</v>
      </c>
      <c r="H34" s="34"/>
    </row>
    <row r="35" ht="13" spans="1:8">
      <c r="A35" s="33">
        <v>33</v>
      </c>
      <c r="B35" s="34" t="s">
        <v>88</v>
      </c>
      <c r="C35" s="34" t="s">
        <v>681</v>
      </c>
      <c r="D35" s="35">
        <v>198</v>
      </c>
      <c r="E35" s="192" t="s">
        <v>145</v>
      </c>
      <c r="F35" s="36">
        <f t="shared" si="0"/>
        <v>34863</v>
      </c>
      <c r="G35" s="34">
        <f t="shared" si="1"/>
        <v>25</v>
      </c>
      <c r="H35" s="34"/>
    </row>
    <row r="36" ht="13" spans="1:8">
      <c r="A36" s="33">
        <v>34</v>
      </c>
      <c r="B36" s="34" t="s">
        <v>89</v>
      </c>
      <c r="C36" s="34" t="s">
        <v>681</v>
      </c>
      <c r="D36" s="35">
        <v>198</v>
      </c>
      <c r="E36" s="192" t="s">
        <v>148</v>
      </c>
      <c r="F36" s="36">
        <f t="shared" si="0"/>
        <v>30127</v>
      </c>
      <c r="G36" s="34">
        <f t="shared" si="1"/>
        <v>38</v>
      </c>
      <c r="H36" s="34"/>
    </row>
    <row r="37" ht="13" spans="1:8">
      <c r="A37" s="33">
        <v>35</v>
      </c>
      <c r="B37" s="34" t="s">
        <v>35</v>
      </c>
      <c r="C37" s="34" t="s">
        <v>681</v>
      </c>
      <c r="D37" s="35">
        <v>198</v>
      </c>
      <c r="E37" s="192" t="s">
        <v>683</v>
      </c>
      <c r="F37" s="36">
        <f t="shared" si="0"/>
        <v>26005</v>
      </c>
      <c r="G37" s="34">
        <f t="shared" si="1"/>
        <v>49</v>
      </c>
      <c r="H37" s="34"/>
    </row>
    <row r="38" ht="13" spans="1:8">
      <c r="A38" s="33">
        <v>36</v>
      </c>
      <c r="B38" s="34" t="s">
        <v>684</v>
      </c>
      <c r="C38" s="34"/>
      <c r="D38" s="35"/>
      <c r="E38" s="34"/>
      <c r="F38" s="34"/>
      <c r="G38" s="34"/>
      <c r="H38" s="34" t="s">
        <v>676</v>
      </c>
    </row>
    <row r="39" ht="13" spans="1:8">
      <c r="A39" s="33">
        <v>37</v>
      </c>
      <c r="B39" s="37" t="s">
        <v>47</v>
      </c>
      <c r="C39" s="37" t="s">
        <v>681</v>
      </c>
      <c r="D39" s="38">
        <v>198</v>
      </c>
      <c r="E39" s="37" t="s">
        <v>685</v>
      </c>
      <c r="F39" s="39">
        <f t="shared" ref="F39:F58" si="2">--TEXT(MID(E39,7,8),"0-00-00")</f>
        <v>32509</v>
      </c>
      <c r="G39" s="37">
        <f t="shared" ref="G39:G58" si="3">2020-MID(E39,7,4)</f>
        <v>31</v>
      </c>
      <c r="H39" s="37"/>
    </row>
    <row r="40" ht="13" spans="1:8">
      <c r="A40" s="33">
        <v>38</v>
      </c>
      <c r="B40" s="37" t="s">
        <v>686</v>
      </c>
      <c r="C40" s="37" t="s">
        <v>670</v>
      </c>
      <c r="D40" s="38">
        <v>280</v>
      </c>
      <c r="E40" s="193" t="s">
        <v>687</v>
      </c>
      <c r="F40" s="39">
        <f t="shared" si="2"/>
        <v>25780</v>
      </c>
      <c r="G40" s="37">
        <f t="shared" si="3"/>
        <v>50</v>
      </c>
      <c r="H40" s="37"/>
    </row>
    <row r="41" ht="13" spans="1:8">
      <c r="A41" s="33">
        <v>39</v>
      </c>
      <c r="B41" s="37" t="s">
        <v>76</v>
      </c>
      <c r="C41" s="37" t="s">
        <v>681</v>
      </c>
      <c r="D41" s="38">
        <v>198</v>
      </c>
      <c r="E41" s="193" t="s">
        <v>688</v>
      </c>
      <c r="F41" s="39">
        <f t="shared" si="2"/>
        <v>26978</v>
      </c>
      <c r="G41" s="37">
        <f t="shared" si="3"/>
        <v>47</v>
      </c>
      <c r="H41" s="37"/>
    </row>
    <row r="42" ht="13" spans="1:8">
      <c r="A42" s="33">
        <v>40</v>
      </c>
      <c r="B42" s="37" t="s">
        <v>36</v>
      </c>
      <c r="C42" s="37" t="s">
        <v>681</v>
      </c>
      <c r="D42" s="38">
        <v>198</v>
      </c>
      <c r="E42" s="193" t="s">
        <v>689</v>
      </c>
      <c r="F42" s="39">
        <f t="shared" si="2"/>
        <v>29788</v>
      </c>
      <c r="G42" s="37">
        <f t="shared" si="3"/>
        <v>39</v>
      </c>
      <c r="H42" s="37"/>
    </row>
    <row r="43" ht="13" spans="1:8">
      <c r="A43" s="33">
        <v>41</v>
      </c>
      <c r="B43" s="37" t="s">
        <v>363</v>
      </c>
      <c r="C43" s="37" t="s">
        <v>681</v>
      </c>
      <c r="D43" s="38">
        <v>198</v>
      </c>
      <c r="E43" s="193" t="s">
        <v>690</v>
      </c>
      <c r="F43" s="39">
        <f t="shared" si="2"/>
        <v>27137</v>
      </c>
      <c r="G43" s="37">
        <f t="shared" si="3"/>
        <v>46</v>
      </c>
      <c r="H43" s="37"/>
    </row>
    <row r="44" ht="13" spans="1:8">
      <c r="A44" s="33">
        <v>42</v>
      </c>
      <c r="B44" s="37" t="s">
        <v>691</v>
      </c>
      <c r="C44" s="37" t="s">
        <v>681</v>
      </c>
      <c r="D44" s="38">
        <v>198</v>
      </c>
      <c r="E44" s="193" t="s">
        <v>137</v>
      </c>
      <c r="F44" s="39">
        <f t="shared" si="2"/>
        <v>27450</v>
      </c>
      <c r="G44" s="37">
        <f t="shared" si="3"/>
        <v>45</v>
      </c>
      <c r="H44" s="37"/>
    </row>
    <row r="45" ht="13" spans="1:8">
      <c r="A45" s="33">
        <v>43</v>
      </c>
      <c r="B45" s="37" t="s">
        <v>692</v>
      </c>
      <c r="C45" s="37" t="s">
        <v>681</v>
      </c>
      <c r="D45" s="38">
        <v>198</v>
      </c>
      <c r="E45" s="193" t="s">
        <v>693</v>
      </c>
      <c r="F45" s="39">
        <f t="shared" si="2"/>
        <v>26546</v>
      </c>
      <c r="G45" s="37">
        <f t="shared" si="3"/>
        <v>48</v>
      </c>
      <c r="H45" s="37" t="s">
        <v>694</v>
      </c>
    </row>
    <row r="46" ht="13" spans="1:8">
      <c r="A46" s="33">
        <v>44</v>
      </c>
      <c r="B46" s="37" t="s">
        <v>695</v>
      </c>
      <c r="C46" s="37" t="s">
        <v>681</v>
      </c>
      <c r="D46" s="38">
        <v>198</v>
      </c>
      <c r="E46" s="193" t="s">
        <v>696</v>
      </c>
      <c r="F46" s="39">
        <f t="shared" si="2"/>
        <v>22755</v>
      </c>
      <c r="G46" s="37">
        <f t="shared" si="3"/>
        <v>58</v>
      </c>
      <c r="H46" s="37" t="s">
        <v>694</v>
      </c>
    </row>
    <row r="47" ht="13" spans="1:8">
      <c r="A47" s="33">
        <v>45</v>
      </c>
      <c r="B47" s="37" t="s">
        <v>697</v>
      </c>
      <c r="C47" s="37" t="s">
        <v>681</v>
      </c>
      <c r="D47" s="38">
        <v>198</v>
      </c>
      <c r="E47" s="193" t="s">
        <v>698</v>
      </c>
      <c r="F47" s="39">
        <f t="shared" si="2"/>
        <v>29204</v>
      </c>
      <c r="G47" s="37">
        <f t="shared" si="3"/>
        <v>41</v>
      </c>
      <c r="H47" s="37" t="s">
        <v>694</v>
      </c>
    </row>
    <row r="48" s="24" customFormat="1" ht="13" spans="1:8">
      <c r="A48" s="33">
        <v>46</v>
      </c>
      <c r="B48" s="37" t="s">
        <v>699</v>
      </c>
      <c r="C48" s="37" t="s">
        <v>670</v>
      </c>
      <c r="D48" s="38">
        <v>280</v>
      </c>
      <c r="E48" s="193" t="s">
        <v>700</v>
      </c>
      <c r="F48" s="39">
        <f t="shared" si="2"/>
        <v>32552</v>
      </c>
      <c r="G48" s="37">
        <f t="shared" si="3"/>
        <v>31</v>
      </c>
      <c r="H48" s="37" t="s">
        <v>694</v>
      </c>
    </row>
    <row r="49" ht="13" spans="1:8">
      <c r="A49" s="33">
        <v>47</v>
      </c>
      <c r="B49" s="40" t="s">
        <v>55</v>
      </c>
      <c r="C49" s="40" t="s">
        <v>681</v>
      </c>
      <c r="D49" s="41">
        <v>198</v>
      </c>
      <c r="E49" s="194" t="s">
        <v>701</v>
      </c>
      <c r="F49" s="42">
        <f t="shared" si="2"/>
        <v>33086</v>
      </c>
      <c r="G49" s="40">
        <f t="shared" si="3"/>
        <v>30</v>
      </c>
      <c r="H49" s="40"/>
    </row>
    <row r="50" ht="13" spans="1:8">
      <c r="A50" s="33">
        <v>48</v>
      </c>
      <c r="B50" s="40" t="s">
        <v>54</v>
      </c>
      <c r="C50" s="40" t="s">
        <v>681</v>
      </c>
      <c r="D50" s="41">
        <v>198</v>
      </c>
      <c r="E50" s="194" t="s">
        <v>702</v>
      </c>
      <c r="F50" s="42">
        <f t="shared" si="2"/>
        <v>33953</v>
      </c>
      <c r="G50" s="40">
        <f t="shared" si="3"/>
        <v>28</v>
      </c>
      <c r="H50" s="40"/>
    </row>
    <row r="51" ht="13" spans="1:8">
      <c r="A51" s="33">
        <v>49</v>
      </c>
      <c r="B51" s="40" t="s">
        <v>72</v>
      </c>
      <c r="C51" s="40" t="s">
        <v>681</v>
      </c>
      <c r="D51" s="41">
        <v>198</v>
      </c>
      <c r="E51" s="40" t="s">
        <v>703</v>
      </c>
      <c r="F51" s="42">
        <f t="shared" si="2"/>
        <v>31414</v>
      </c>
      <c r="G51" s="40">
        <f t="shared" si="3"/>
        <v>34</v>
      </c>
      <c r="H51" s="40"/>
    </row>
    <row r="52" ht="13" spans="1:8">
      <c r="A52" s="33">
        <v>50</v>
      </c>
      <c r="B52" s="40" t="s">
        <v>71</v>
      </c>
      <c r="C52" s="40" t="s">
        <v>681</v>
      </c>
      <c r="D52" s="41">
        <v>198</v>
      </c>
      <c r="E52" s="194" t="s">
        <v>704</v>
      </c>
      <c r="F52" s="42">
        <f t="shared" si="2"/>
        <v>34169</v>
      </c>
      <c r="G52" s="40">
        <f t="shared" si="3"/>
        <v>27</v>
      </c>
      <c r="H52" s="40"/>
    </row>
    <row r="53" s="24" customFormat="1" ht="13" spans="1:8">
      <c r="A53" s="33">
        <v>51</v>
      </c>
      <c r="B53" s="40" t="s">
        <v>46</v>
      </c>
      <c r="C53" s="40" t="s">
        <v>670</v>
      </c>
      <c r="D53" s="41">
        <v>280</v>
      </c>
      <c r="E53" s="194" t="s">
        <v>705</v>
      </c>
      <c r="F53" s="42">
        <f t="shared" si="2"/>
        <v>31472</v>
      </c>
      <c r="G53" s="40">
        <f t="shared" si="3"/>
        <v>34</v>
      </c>
      <c r="H53" s="40"/>
    </row>
    <row r="54" s="24" customFormat="1" ht="13" spans="1:8">
      <c r="A54" s="33">
        <v>52</v>
      </c>
      <c r="B54" s="40" t="s">
        <v>37</v>
      </c>
      <c r="C54" s="40" t="s">
        <v>670</v>
      </c>
      <c r="D54" s="41">
        <v>280</v>
      </c>
      <c r="E54" s="194" t="s">
        <v>706</v>
      </c>
      <c r="F54" s="42">
        <f t="shared" si="2"/>
        <v>31629</v>
      </c>
      <c r="G54" s="40">
        <f t="shared" si="3"/>
        <v>34</v>
      </c>
      <c r="H54" s="40"/>
    </row>
    <row r="55" ht="13" spans="1:8">
      <c r="A55" s="33">
        <v>53</v>
      </c>
      <c r="B55" s="40" t="s">
        <v>45</v>
      </c>
      <c r="C55" s="40" t="s">
        <v>681</v>
      </c>
      <c r="D55" s="41">
        <v>198</v>
      </c>
      <c r="E55" s="40" t="s">
        <v>707</v>
      </c>
      <c r="F55" s="42">
        <f t="shared" si="2"/>
        <v>31612</v>
      </c>
      <c r="G55" s="40">
        <f t="shared" si="3"/>
        <v>34</v>
      </c>
      <c r="H55" s="40"/>
    </row>
    <row r="56" ht="13" spans="1:8">
      <c r="A56" s="33">
        <v>54</v>
      </c>
      <c r="B56" s="40" t="s">
        <v>49</v>
      </c>
      <c r="C56" s="40" t="s">
        <v>681</v>
      </c>
      <c r="D56" s="41">
        <v>198</v>
      </c>
      <c r="E56" s="40" t="s">
        <v>708</v>
      </c>
      <c r="F56" s="42">
        <f t="shared" si="2"/>
        <v>29822</v>
      </c>
      <c r="G56" s="40">
        <f t="shared" si="3"/>
        <v>39</v>
      </c>
      <c r="H56" s="40"/>
    </row>
    <row r="57" ht="13" spans="1:8">
      <c r="A57" s="33">
        <v>55</v>
      </c>
      <c r="B57" s="40" t="s">
        <v>51</v>
      </c>
      <c r="C57" s="40" t="s">
        <v>681</v>
      </c>
      <c r="D57" s="41">
        <v>198</v>
      </c>
      <c r="E57" s="40" t="s">
        <v>709</v>
      </c>
      <c r="F57" s="42">
        <f t="shared" si="2"/>
        <v>36481</v>
      </c>
      <c r="G57" s="40">
        <f t="shared" si="3"/>
        <v>21</v>
      </c>
      <c r="H57" s="40"/>
    </row>
    <row r="58" ht="13" spans="1:8">
      <c r="A58" s="33">
        <v>56</v>
      </c>
      <c r="B58" s="40" t="s">
        <v>53</v>
      </c>
      <c r="C58" s="40" t="s">
        <v>681</v>
      </c>
      <c r="D58" s="41">
        <v>198</v>
      </c>
      <c r="E58" s="194" t="s">
        <v>710</v>
      </c>
      <c r="F58" s="42">
        <f t="shared" si="2"/>
        <v>28083</v>
      </c>
      <c r="G58" s="40">
        <f t="shared" si="3"/>
        <v>44</v>
      </c>
      <c r="H58" s="40"/>
    </row>
    <row r="59" ht="13" spans="1:8">
      <c r="A59" s="43"/>
      <c r="B59" s="43"/>
      <c r="C59" s="43"/>
      <c r="D59" s="44"/>
      <c r="E59" s="43"/>
      <c r="F59" s="43"/>
      <c r="G59" s="43"/>
      <c r="H59" s="43"/>
    </row>
    <row r="60" ht="13" spans="1:8">
      <c r="A60" s="43"/>
      <c r="B60" s="43"/>
      <c r="C60" s="43"/>
      <c r="D60" s="44"/>
      <c r="E60" s="43"/>
      <c r="F60" s="43"/>
      <c r="G60" s="43"/>
      <c r="H60" s="43"/>
    </row>
    <row r="61" ht="13" spans="1:8">
      <c r="A61" s="43"/>
      <c r="B61" s="43"/>
      <c r="C61" s="43"/>
      <c r="D61" s="44"/>
      <c r="E61" s="43"/>
      <c r="F61" s="43"/>
      <c r="G61" s="43"/>
      <c r="H61" s="43"/>
    </row>
    <row r="64" spans="1:8">
      <c r="A64" s="45"/>
      <c r="B64" s="46"/>
      <c r="C64" s="47"/>
      <c r="D64" s="48"/>
      <c r="E64" s="47"/>
      <c r="F64" s="47"/>
      <c r="G64" s="47"/>
      <c r="H64" s="47"/>
    </row>
    <row r="65" spans="1:8">
      <c r="A65" s="45"/>
      <c r="B65" s="46"/>
      <c r="C65" s="47"/>
      <c r="D65" s="48"/>
      <c r="E65" s="47"/>
      <c r="F65" s="47"/>
      <c r="G65" s="47"/>
      <c r="H65" s="47"/>
    </row>
    <row r="66" spans="1:8">
      <c r="A66" s="45"/>
      <c r="B66" s="46"/>
      <c r="C66" s="47"/>
      <c r="D66" s="48"/>
      <c r="E66" s="47"/>
      <c r="F66" s="47"/>
      <c r="G66" s="47"/>
      <c r="H66" s="47"/>
    </row>
    <row r="67" spans="1:8">
      <c r="A67" s="47"/>
      <c r="B67" s="47"/>
      <c r="C67" s="47"/>
      <c r="D67" s="48"/>
      <c r="E67" s="47"/>
      <c r="F67" s="47"/>
      <c r="G67" s="47"/>
      <c r="H67" s="47"/>
    </row>
    <row r="68" spans="1:8">
      <c r="A68" s="47"/>
      <c r="B68" s="47"/>
      <c r="C68" s="47"/>
      <c r="D68" s="48"/>
      <c r="E68" s="47"/>
      <c r="F68" s="47"/>
      <c r="G68" s="47"/>
      <c r="H68" s="47"/>
    </row>
    <row r="69" spans="1:8">
      <c r="A69" s="47"/>
      <c r="B69" s="47"/>
      <c r="C69" s="47"/>
      <c r="D69" s="48"/>
      <c r="E69" s="47"/>
      <c r="F69" s="47"/>
      <c r="G69" s="47"/>
      <c r="H69" s="47"/>
    </row>
    <row r="70" spans="1:8">
      <c r="A70" s="47"/>
      <c r="B70" s="47"/>
      <c r="C70" s="47"/>
      <c r="D70" s="48"/>
      <c r="E70" s="47"/>
      <c r="F70" s="47"/>
      <c r="G70" s="47"/>
      <c r="H70" s="47"/>
    </row>
    <row r="71" spans="1:8">
      <c r="A71" s="47"/>
      <c r="B71" s="47"/>
      <c r="C71" s="47"/>
      <c r="D71" s="48"/>
      <c r="E71" s="47"/>
      <c r="F71" s="47"/>
      <c r="G71" s="47"/>
      <c r="H71" s="47"/>
    </row>
    <row r="72" spans="1:8">
      <c r="A72" s="47"/>
      <c r="B72" s="47"/>
      <c r="C72" s="47"/>
      <c r="D72" s="48"/>
      <c r="E72" s="47"/>
      <c r="F72" s="47"/>
      <c r="G72" s="47"/>
      <c r="H72" s="47"/>
    </row>
    <row r="73" spans="1:8">
      <c r="A73" s="47"/>
      <c r="B73" s="47"/>
      <c r="C73" s="47"/>
      <c r="D73" s="48"/>
      <c r="E73" s="47"/>
      <c r="F73" s="47"/>
      <c r="G73" s="47"/>
      <c r="H73" s="47"/>
    </row>
    <row r="74" spans="1:8">
      <c r="A74" s="47"/>
      <c r="B74" s="47"/>
      <c r="C74" s="47"/>
      <c r="D74" s="48"/>
      <c r="E74" s="47"/>
      <c r="F74" s="47"/>
      <c r="G74" s="47"/>
      <c r="H74" s="47"/>
    </row>
    <row r="75" spans="1:8">
      <c r="A75" s="47"/>
      <c r="B75" s="47"/>
      <c r="C75" s="47"/>
      <c r="D75" s="48"/>
      <c r="E75" s="47"/>
      <c r="F75" s="47"/>
      <c r="G75" s="47"/>
      <c r="H75" s="47"/>
    </row>
    <row r="76" spans="1:8">
      <c r="A76" s="47"/>
      <c r="B76" s="47"/>
      <c r="C76" s="47"/>
      <c r="D76" s="48"/>
      <c r="E76" s="47"/>
      <c r="F76" s="47"/>
      <c r="G76" s="47"/>
      <c r="H76" s="47"/>
    </row>
    <row r="77" spans="1:8">
      <c r="A77" s="47"/>
      <c r="B77" s="47"/>
      <c r="C77" s="47"/>
      <c r="D77" s="48"/>
      <c r="E77" s="47"/>
      <c r="F77" s="47"/>
      <c r="G77" s="47"/>
      <c r="H77" s="47"/>
    </row>
    <row r="78" spans="1:8">
      <c r="A78" s="47"/>
      <c r="B78" s="47"/>
      <c r="C78" s="47"/>
      <c r="D78" s="48"/>
      <c r="E78" s="47"/>
      <c r="F78" s="47"/>
      <c r="G78" s="47"/>
      <c r="H78" s="47"/>
    </row>
    <row r="79" spans="1:8">
      <c r="A79" s="47"/>
      <c r="B79" s="47"/>
      <c r="C79" s="47"/>
      <c r="D79" s="48"/>
      <c r="E79" s="47"/>
      <c r="F79" s="47"/>
      <c r="G79" s="47"/>
      <c r="H79" s="47"/>
    </row>
    <row r="80" spans="1:8">
      <c r="A80" s="47"/>
      <c r="B80" s="47"/>
      <c r="C80" s="47"/>
      <c r="D80" s="48"/>
      <c r="E80" s="47"/>
      <c r="F80" s="47"/>
      <c r="G80" s="47"/>
      <c r="H80" s="47"/>
    </row>
    <row r="81" spans="1:8">
      <c r="A81" s="47"/>
      <c r="B81" s="47"/>
      <c r="C81" s="47"/>
      <c r="D81" s="48"/>
      <c r="E81" s="47"/>
      <c r="F81" s="47"/>
      <c r="G81" s="47"/>
      <c r="H81" s="47"/>
    </row>
    <row r="82" spans="1:8">
      <c r="A82" s="47"/>
      <c r="B82" s="47"/>
      <c r="C82" s="47"/>
      <c r="D82" s="48"/>
      <c r="E82" s="47"/>
      <c r="F82" s="47"/>
      <c r="G82" s="47"/>
      <c r="H82" s="47"/>
    </row>
    <row r="83" spans="1:8">
      <c r="A83" s="47"/>
      <c r="B83" s="47"/>
      <c r="C83" s="47"/>
      <c r="D83" s="48"/>
      <c r="E83" s="47"/>
      <c r="F83" s="47"/>
      <c r="G83" s="47"/>
      <c r="H83" s="47"/>
    </row>
    <row r="84" spans="1:8">
      <c r="A84" s="47"/>
      <c r="B84" s="47"/>
      <c r="C84" s="47"/>
      <c r="D84" s="48"/>
      <c r="E84" s="47"/>
      <c r="F84" s="47"/>
      <c r="G84" s="47"/>
      <c r="H84" s="47"/>
    </row>
    <row r="85" spans="1:8">
      <c r="A85" s="47"/>
      <c r="B85" s="47"/>
      <c r="C85" s="47"/>
      <c r="D85" s="48"/>
      <c r="E85" s="47"/>
      <c r="F85" s="47"/>
      <c r="G85" s="47"/>
      <c r="H85" s="47"/>
    </row>
    <row r="86" spans="1:8">
      <c r="A86" s="47"/>
      <c r="B86" s="47"/>
      <c r="C86" s="47"/>
      <c r="D86" s="48"/>
      <c r="E86" s="47"/>
      <c r="F86" s="47"/>
      <c r="G86" s="47"/>
      <c r="H86" s="47"/>
    </row>
    <row r="87" spans="1:8">
      <c r="A87" s="47"/>
      <c r="B87" s="47"/>
      <c r="C87" s="47"/>
      <c r="D87" s="48"/>
      <c r="E87" s="47"/>
      <c r="F87" s="47"/>
      <c r="G87" s="47"/>
      <c r="H87" s="47"/>
    </row>
    <row r="88" spans="1:8">
      <c r="A88" s="47"/>
      <c r="B88" s="47"/>
      <c r="C88" s="47"/>
      <c r="D88" s="48"/>
      <c r="E88" s="47"/>
      <c r="F88" s="47"/>
      <c r="G88" s="47"/>
      <c r="H88" s="47"/>
    </row>
    <row r="89" spans="1:8">
      <c r="A89" s="47"/>
      <c r="B89" s="47"/>
      <c r="C89" s="47"/>
      <c r="D89" s="48"/>
      <c r="E89" s="47"/>
      <c r="F89" s="47"/>
      <c r="G89" s="47"/>
      <c r="H89" s="47"/>
    </row>
    <row r="90" spans="1:8">
      <c r="A90" s="47"/>
      <c r="B90" s="47"/>
      <c r="C90" s="47"/>
      <c r="D90" s="48"/>
      <c r="E90" s="47"/>
      <c r="F90" s="47"/>
      <c r="G90" s="47"/>
      <c r="H90" s="47"/>
    </row>
    <row r="91" spans="1:8">
      <c r="A91" s="47"/>
      <c r="B91" s="47"/>
      <c r="C91" s="47"/>
      <c r="D91" s="48"/>
      <c r="E91" s="47"/>
      <c r="F91" s="47"/>
      <c r="G91" s="47"/>
      <c r="H91" s="47"/>
    </row>
    <row r="92" spans="1:8">
      <c r="A92" s="47"/>
      <c r="B92" s="47"/>
      <c r="C92" s="47"/>
      <c r="D92" s="48"/>
      <c r="E92" s="47"/>
      <c r="F92" s="47"/>
      <c r="G92" s="47"/>
      <c r="H92" s="47"/>
    </row>
    <row r="93" spans="1:8">
      <c r="A93" s="47"/>
      <c r="B93" s="47"/>
      <c r="C93" s="47"/>
      <c r="D93" s="48"/>
      <c r="E93" s="47"/>
      <c r="F93" s="47"/>
      <c r="G93" s="47"/>
      <c r="H93" s="47"/>
    </row>
    <row r="94" spans="1:8">
      <c r="A94" s="47"/>
      <c r="B94" s="47"/>
      <c r="C94" s="47"/>
      <c r="D94" s="48"/>
      <c r="E94" s="47"/>
      <c r="F94" s="47"/>
      <c r="G94" s="47"/>
      <c r="H94" s="47"/>
    </row>
    <row r="95" spans="1:8">
      <c r="A95" s="47"/>
      <c r="B95" s="47"/>
      <c r="C95" s="47"/>
      <c r="D95" s="48"/>
      <c r="E95" s="47"/>
      <c r="F95" s="47"/>
      <c r="G95" s="47"/>
      <c r="H95" s="47"/>
    </row>
    <row r="96" spans="1:8">
      <c r="A96" s="47"/>
      <c r="B96" s="47"/>
      <c r="C96" s="47"/>
      <c r="D96" s="48"/>
      <c r="E96" s="47"/>
      <c r="F96" s="47"/>
      <c r="G96" s="47"/>
      <c r="H96" s="47"/>
    </row>
    <row r="97" spans="1:8">
      <c r="A97" s="47"/>
      <c r="B97" s="47"/>
      <c r="C97" s="47"/>
      <c r="D97" s="48"/>
      <c r="E97" s="47"/>
      <c r="F97" s="47"/>
      <c r="G97" s="47"/>
      <c r="H97" s="47"/>
    </row>
    <row r="98" spans="1:8">
      <c r="A98" s="47"/>
      <c r="B98" s="47"/>
      <c r="C98" s="47"/>
      <c r="D98" s="48"/>
      <c r="E98" s="47"/>
      <c r="F98" s="47"/>
      <c r="G98" s="47"/>
      <c r="H98" s="47"/>
    </row>
    <row r="99" spans="1:8">
      <c r="A99" s="47"/>
      <c r="B99" s="47"/>
      <c r="C99" s="47"/>
      <c r="D99" s="48"/>
      <c r="E99" s="47"/>
      <c r="F99" s="47"/>
      <c r="G99" s="47"/>
      <c r="H99" s="47"/>
    </row>
    <row r="100" spans="1:8">
      <c r="A100" s="47"/>
      <c r="B100" s="47"/>
      <c r="C100" s="47"/>
      <c r="D100" s="48"/>
      <c r="E100" s="47"/>
      <c r="F100" s="47"/>
      <c r="G100" s="47"/>
      <c r="H100" s="47"/>
    </row>
    <row r="101" spans="1:8">
      <c r="A101" s="47"/>
      <c r="B101" s="47"/>
      <c r="C101" s="47"/>
      <c r="D101" s="48"/>
      <c r="E101" s="47"/>
      <c r="F101" s="47"/>
      <c r="G101" s="47"/>
      <c r="H101" s="47"/>
    </row>
    <row r="102" spans="1:8">
      <c r="A102" s="47"/>
      <c r="B102" s="47"/>
      <c r="C102" s="47"/>
      <c r="D102" s="48"/>
      <c r="E102" s="47"/>
      <c r="F102" s="47"/>
      <c r="G102" s="47"/>
      <c r="H102" s="47"/>
    </row>
    <row r="103" spans="1:8">
      <c r="A103" s="47"/>
      <c r="B103" s="47"/>
      <c r="C103" s="47"/>
      <c r="D103" s="48"/>
      <c r="E103" s="47"/>
      <c r="F103" s="47"/>
      <c r="G103" s="47"/>
      <c r="H103" s="47"/>
    </row>
    <row r="104" spans="1:8">
      <c r="A104" s="47"/>
      <c r="B104" s="47"/>
      <c r="C104" s="47"/>
      <c r="D104" s="48"/>
      <c r="E104" s="47"/>
      <c r="F104" s="47"/>
      <c r="G104" s="47"/>
      <c r="H104" s="47"/>
    </row>
    <row r="105" spans="1:8">
      <c r="A105" s="47"/>
      <c r="B105" s="47"/>
      <c r="C105" s="47"/>
      <c r="D105" s="48"/>
      <c r="E105" s="47"/>
      <c r="F105" s="47"/>
      <c r="G105" s="47"/>
      <c r="H105" s="47"/>
    </row>
    <row r="106" spans="1:8">
      <c r="A106" s="47"/>
      <c r="B106" s="47"/>
      <c r="C106" s="47"/>
      <c r="D106" s="48"/>
      <c r="E106" s="47"/>
      <c r="F106" s="47"/>
      <c r="G106" s="47"/>
      <c r="H106" s="47"/>
    </row>
    <row r="107" spans="1:8">
      <c r="A107" s="47"/>
      <c r="B107" s="47"/>
      <c r="C107" s="47"/>
      <c r="D107" s="48"/>
      <c r="E107" s="47"/>
      <c r="F107" s="47"/>
      <c r="G107" s="47"/>
      <c r="H107" s="47"/>
    </row>
    <row r="108" spans="1:8">
      <c r="A108" s="47"/>
      <c r="B108" s="47"/>
      <c r="C108" s="47"/>
      <c r="D108" s="48"/>
      <c r="E108" s="47"/>
      <c r="F108" s="47"/>
      <c r="G108" s="47"/>
      <c r="H108" s="47"/>
    </row>
    <row r="109" spans="1:8">
      <c r="A109" s="47"/>
      <c r="B109" s="47"/>
      <c r="C109" s="47"/>
      <c r="D109" s="48"/>
      <c r="E109" s="47"/>
      <c r="F109" s="47"/>
      <c r="G109" s="47"/>
      <c r="H109" s="47"/>
    </row>
    <row r="110" spans="1:8">
      <c r="A110" s="47"/>
      <c r="B110" s="47"/>
      <c r="C110" s="47"/>
      <c r="D110" s="48"/>
      <c r="E110" s="47"/>
      <c r="F110" s="47"/>
      <c r="G110" s="47"/>
      <c r="H110" s="47"/>
    </row>
    <row r="111" spans="1:8">
      <c r="A111" s="47"/>
      <c r="B111" s="47"/>
      <c r="C111" s="47"/>
      <c r="D111" s="48"/>
      <c r="E111" s="47"/>
      <c r="F111" s="47"/>
      <c r="G111" s="47"/>
      <c r="H111" s="47"/>
    </row>
    <row r="112" spans="1:8">
      <c r="A112" s="47"/>
      <c r="B112" s="47"/>
      <c r="C112" s="47"/>
      <c r="D112" s="48"/>
      <c r="E112" s="47"/>
      <c r="F112" s="47"/>
      <c r="G112" s="47"/>
      <c r="H112" s="47"/>
    </row>
    <row r="113" spans="1:8">
      <c r="A113" s="47"/>
      <c r="B113" s="47"/>
      <c r="C113" s="47"/>
      <c r="D113" s="48"/>
      <c r="E113" s="47"/>
      <c r="F113" s="47"/>
      <c r="G113" s="47"/>
      <c r="H113" s="47"/>
    </row>
    <row r="114" spans="1:8">
      <c r="A114" s="47"/>
      <c r="B114" s="47"/>
      <c r="C114" s="47"/>
      <c r="D114" s="48"/>
      <c r="E114" s="47"/>
      <c r="F114" s="47"/>
      <c r="G114" s="47"/>
      <c r="H114" s="47"/>
    </row>
    <row r="115" spans="1:8">
      <c r="A115" s="47"/>
      <c r="B115" s="47"/>
      <c r="C115" s="47"/>
      <c r="D115" s="48"/>
      <c r="E115" s="47"/>
      <c r="F115" s="47"/>
      <c r="G115" s="47"/>
      <c r="H115" s="47"/>
    </row>
    <row r="116" spans="1:8">
      <c r="A116" s="47"/>
      <c r="B116" s="47"/>
      <c r="C116" s="47"/>
      <c r="D116" s="48"/>
      <c r="E116" s="47"/>
      <c r="F116" s="47"/>
      <c r="G116" s="47"/>
      <c r="H116" s="47"/>
    </row>
    <row r="117" spans="1:8">
      <c r="A117" s="47"/>
      <c r="B117" s="47"/>
      <c r="C117" s="47"/>
      <c r="D117" s="48"/>
      <c r="E117" s="47"/>
      <c r="F117" s="47"/>
      <c r="G117" s="47"/>
      <c r="H117" s="47"/>
    </row>
    <row r="118" spans="1:8">
      <c r="A118" s="47"/>
      <c r="B118" s="47"/>
      <c r="C118" s="47"/>
      <c r="D118" s="48"/>
      <c r="E118" s="47"/>
      <c r="F118" s="47"/>
      <c r="G118" s="47"/>
      <c r="H118" s="47"/>
    </row>
    <row r="119" spans="1:8">
      <c r="A119" s="47"/>
      <c r="B119" s="47"/>
      <c r="C119" s="47"/>
      <c r="D119" s="48"/>
      <c r="E119" s="47"/>
      <c r="F119" s="47"/>
      <c r="G119" s="47"/>
      <c r="H119" s="47"/>
    </row>
    <row r="120" spans="1:8">
      <c r="A120" s="47"/>
      <c r="B120" s="47"/>
      <c r="C120" s="47"/>
      <c r="D120" s="48"/>
      <c r="E120" s="47"/>
      <c r="F120" s="47"/>
      <c r="G120" s="47"/>
      <c r="H120" s="47"/>
    </row>
    <row r="121" spans="1:8">
      <c r="A121" s="47"/>
      <c r="B121" s="47"/>
      <c r="C121" s="47"/>
      <c r="D121" s="48"/>
      <c r="E121" s="47"/>
      <c r="F121" s="47"/>
      <c r="G121" s="47"/>
      <c r="H121" s="47"/>
    </row>
    <row r="122" spans="1:8">
      <c r="A122" s="47"/>
      <c r="B122" s="47"/>
      <c r="C122" s="47"/>
      <c r="D122" s="48"/>
      <c r="E122" s="47"/>
      <c r="F122" s="47"/>
      <c r="G122" s="47"/>
      <c r="H122" s="47"/>
    </row>
    <row r="123" spans="1:8">
      <c r="A123" s="47"/>
      <c r="B123" s="47"/>
      <c r="C123" s="47"/>
      <c r="D123" s="48"/>
      <c r="E123" s="47"/>
      <c r="F123" s="47"/>
      <c r="G123" s="47"/>
      <c r="H123" s="47"/>
    </row>
    <row r="124" spans="1:8">
      <c r="A124" s="47"/>
      <c r="B124" s="47"/>
      <c r="C124" s="47"/>
      <c r="D124" s="48"/>
      <c r="E124" s="47"/>
      <c r="F124" s="47"/>
      <c r="G124" s="47"/>
      <c r="H124" s="47"/>
    </row>
    <row r="125" spans="1:8">
      <c r="A125" s="47"/>
      <c r="B125" s="47"/>
      <c r="C125" s="47"/>
      <c r="D125" s="48"/>
      <c r="E125" s="47"/>
      <c r="F125" s="47"/>
      <c r="G125" s="47"/>
      <c r="H125" s="47"/>
    </row>
    <row r="126" spans="1:8">
      <c r="A126" s="47"/>
      <c r="B126" s="47"/>
      <c r="C126" s="47"/>
      <c r="D126" s="48"/>
      <c r="E126" s="47"/>
      <c r="F126" s="47"/>
      <c r="G126" s="47"/>
      <c r="H126" s="47"/>
    </row>
    <row r="127" spans="1:8">
      <c r="A127" s="47"/>
      <c r="B127" s="47"/>
      <c r="C127" s="47"/>
      <c r="D127" s="48"/>
      <c r="E127" s="47"/>
      <c r="F127" s="47"/>
      <c r="G127" s="47"/>
      <c r="H127" s="47"/>
    </row>
    <row r="128" spans="1:8">
      <c r="A128" s="47"/>
      <c r="B128" s="47"/>
      <c r="C128" s="47"/>
      <c r="D128" s="48"/>
      <c r="E128" s="47"/>
      <c r="F128" s="47"/>
      <c r="G128" s="47"/>
      <c r="H128" s="47"/>
    </row>
    <row r="129" spans="1:8">
      <c r="A129" s="47"/>
      <c r="B129" s="47"/>
      <c r="C129" s="47"/>
      <c r="D129" s="48"/>
      <c r="E129" s="47"/>
      <c r="F129" s="47"/>
      <c r="G129" s="47"/>
      <c r="H129" s="47"/>
    </row>
    <row r="130" spans="1:8">
      <c r="A130" s="47"/>
      <c r="B130" s="47"/>
      <c r="C130" s="47"/>
      <c r="D130" s="48"/>
      <c r="E130" s="47"/>
      <c r="F130" s="47"/>
      <c r="G130" s="47"/>
      <c r="H130" s="47"/>
    </row>
    <row r="131" spans="1:8">
      <c r="A131" s="47"/>
      <c r="B131" s="47"/>
      <c r="C131" s="47"/>
      <c r="D131" s="48"/>
      <c r="E131" s="47"/>
      <c r="F131" s="47"/>
      <c r="G131" s="47"/>
      <c r="H131" s="47"/>
    </row>
    <row r="132" spans="1:8">
      <c r="A132" s="47"/>
      <c r="B132" s="47"/>
      <c r="C132" s="47"/>
      <c r="D132" s="48"/>
      <c r="E132" s="47"/>
      <c r="F132" s="47"/>
      <c r="G132" s="47"/>
      <c r="H132" s="47"/>
    </row>
    <row r="133" spans="1:8">
      <c r="A133" s="47"/>
      <c r="B133" s="47"/>
      <c r="C133" s="47"/>
      <c r="D133" s="48"/>
      <c r="E133" s="47"/>
      <c r="F133" s="47"/>
      <c r="G133" s="47"/>
      <c r="H133" s="47"/>
    </row>
    <row r="134" spans="1:8">
      <c r="A134" s="47"/>
      <c r="B134" s="47"/>
      <c r="C134" s="47"/>
      <c r="D134" s="48"/>
      <c r="E134" s="47"/>
      <c r="F134" s="47"/>
      <c r="G134" s="47"/>
      <c r="H134" s="47"/>
    </row>
    <row r="135" spans="1:8">
      <c r="A135" s="47"/>
      <c r="B135" s="47"/>
      <c r="C135" s="47"/>
      <c r="D135" s="48"/>
      <c r="E135" s="47"/>
      <c r="F135" s="47"/>
      <c r="G135" s="47"/>
      <c r="H135" s="47"/>
    </row>
    <row r="136" spans="1:8">
      <c r="A136" s="47"/>
      <c r="B136" s="47"/>
      <c r="C136" s="47"/>
      <c r="D136" s="48"/>
      <c r="E136" s="47"/>
      <c r="F136" s="47"/>
      <c r="G136" s="47"/>
      <c r="H136" s="47"/>
    </row>
    <row r="137" spans="1:8">
      <c r="A137" s="47"/>
      <c r="B137" s="47"/>
      <c r="C137" s="47"/>
      <c r="D137" s="48"/>
      <c r="E137" s="47"/>
      <c r="F137" s="47"/>
      <c r="G137" s="47"/>
      <c r="H137" s="47"/>
    </row>
    <row r="138" spans="1:8">
      <c r="A138" s="47"/>
      <c r="B138" s="47"/>
      <c r="C138" s="47"/>
      <c r="D138" s="48"/>
      <c r="E138" s="47"/>
      <c r="F138" s="47"/>
      <c r="G138" s="47"/>
      <c r="H138" s="47"/>
    </row>
    <row r="139" spans="1:8">
      <c r="A139" s="47"/>
      <c r="B139" s="47"/>
      <c r="C139" s="47"/>
      <c r="D139" s="48"/>
      <c r="E139" s="47"/>
      <c r="F139" s="47"/>
      <c r="G139" s="47"/>
      <c r="H139" s="47"/>
    </row>
    <row r="140" spans="1:8">
      <c r="A140" s="47"/>
      <c r="B140" s="47"/>
      <c r="C140" s="47"/>
      <c r="D140" s="48"/>
      <c r="E140" s="47"/>
      <c r="F140" s="47"/>
      <c r="G140" s="47"/>
      <c r="H140" s="47"/>
    </row>
    <row r="141" spans="1:8">
      <c r="A141" s="47"/>
      <c r="B141" s="47"/>
      <c r="C141" s="47"/>
      <c r="D141" s="48"/>
      <c r="E141" s="47"/>
      <c r="F141" s="47"/>
      <c r="G141" s="47"/>
      <c r="H141" s="47"/>
    </row>
    <row r="142" spans="1:8">
      <c r="A142" s="47"/>
      <c r="B142" s="47"/>
      <c r="C142" s="47"/>
      <c r="D142" s="48"/>
      <c r="E142" s="47"/>
      <c r="F142" s="47"/>
      <c r="G142" s="47"/>
      <c r="H142" s="47"/>
    </row>
    <row r="143" spans="1:8">
      <c r="A143" s="47"/>
      <c r="B143" s="47"/>
      <c r="C143" s="47"/>
      <c r="D143" s="48"/>
      <c r="E143" s="47"/>
      <c r="F143" s="47"/>
      <c r="G143" s="47"/>
      <c r="H143" s="47"/>
    </row>
    <row r="144" spans="1:8">
      <c r="A144" s="47"/>
      <c r="B144" s="47"/>
      <c r="C144" s="47"/>
      <c r="D144" s="48"/>
      <c r="E144" s="47"/>
      <c r="F144" s="47"/>
      <c r="G144" s="47"/>
      <c r="H144" s="47"/>
    </row>
    <row r="145" spans="1:8">
      <c r="A145" s="47"/>
      <c r="B145" s="47"/>
      <c r="C145" s="47"/>
      <c r="D145" s="48"/>
      <c r="E145" s="47"/>
      <c r="F145" s="47"/>
      <c r="G145" s="47"/>
      <c r="H145" s="47"/>
    </row>
    <row r="146" spans="1:8">
      <c r="A146" s="47"/>
      <c r="B146" s="47"/>
      <c r="C146" s="47"/>
      <c r="D146" s="48"/>
      <c r="E146" s="47"/>
      <c r="F146" s="47"/>
      <c r="G146" s="47"/>
      <c r="H146" s="47"/>
    </row>
    <row r="147" spans="1:8">
      <c r="A147" s="47"/>
      <c r="B147" s="47"/>
      <c r="C147" s="47"/>
      <c r="D147" s="48"/>
      <c r="E147" s="47"/>
      <c r="F147" s="47"/>
      <c r="G147" s="47"/>
      <c r="H147" s="47"/>
    </row>
    <row r="148" spans="1:8">
      <c r="A148" s="47"/>
      <c r="B148" s="47"/>
      <c r="C148" s="47"/>
      <c r="D148" s="48"/>
      <c r="E148" s="47"/>
      <c r="F148" s="47"/>
      <c r="G148" s="47"/>
      <c r="H148" s="47"/>
    </row>
    <row r="149" spans="1:8">
      <c r="A149" s="47"/>
      <c r="B149" s="47"/>
      <c r="C149" s="47"/>
      <c r="D149" s="48"/>
      <c r="E149" s="47"/>
      <c r="F149" s="47"/>
      <c r="G149" s="47"/>
      <c r="H149" s="47"/>
    </row>
    <row r="150" spans="1:8">
      <c r="A150" s="47"/>
      <c r="B150" s="47"/>
      <c r="C150" s="47"/>
      <c r="D150" s="48"/>
      <c r="E150" s="47"/>
      <c r="F150" s="47"/>
      <c r="G150" s="47"/>
      <c r="H150" s="47"/>
    </row>
    <row r="151" spans="1:8">
      <c r="A151" s="47"/>
      <c r="B151" s="47"/>
      <c r="C151" s="47"/>
      <c r="D151" s="48"/>
      <c r="E151" s="47"/>
      <c r="F151" s="47"/>
      <c r="G151" s="47"/>
      <c r="H151" s="47"/>
    </row>
    <row r="152" spans="1:8">
      <c r="A152" s="47"/>
      <c r="B152" s="47"/>
      <c r="C152" s="47"/>
      <c r="D152" s="48"/>
      <c r="E152" s="47"/>
      <c r="F152" s="47"/>
      <c r="G152" s="47"/>
      <c r="H152" s="47"/>
    </row>
    <row r="153" spans="1:8">
      <c r="A153" s="47"/>
      <c r="B153" s="47"/>
      <c r="C153" s="47"/>
      <c r="D153" s="48"/>
      <c r="E153" s="47"/>
      <c r="F153" s="47"/>
      <c r="G153" s="47"/>
      <c r="H153" s="47"/>
    </row>
    <row r="154" spans="1:8">
      <c r="A154" s="47"/>
      <c r="B154" s="47"/>
      <c r="C154" s="47"/>
      <c r="D154" s="48"/>
      <c r="E154" s="47"/>
      <c r="F154" s="47"/>
      <c r="G154" s="47"/>
      <c r="H154" s="47"/>
    </row>
    <row r="155" spans="1:8">
      <c r="A155" s="47"/>
      <c r="B155" s="47"/>
      <c r="C155" s="47"/>
      <c r="D155" s="48"/>
      <c r="E155" s="47"/>
      <c r="F155" s="47"/>
      <c r="G155" s="47"/>
      <c r="H155" s="47"/>
    </row>
    <row r="156" spans="1:8">
      <c r="A156" s="47"/>
      <c r="B156" s="47"/>
      <c r="C156" s="47"/>
      <c r="D156" s="48"/>
      <c r="E156" s="47"/>
      <c r="F156" s="47"/>
      <c r="G156" s="47"/>
      <c r="H156" s="47"/>
    </row>
    <row r="157" spans="1:8">
      <c r="A157" s="47"/>
      <c r="B157" s="47"/>
      <c r="C157" s="47"/>
      <c r="D157" s="48"/>
      <c r="E157" s="47"/>
      <c r="F157" s="47"/>
      <c r="G157" s="47"/>
      <c r="H157" s="47"/>
    </row>
    <row r="158" spans="1:8">
      <c r="A158" s="47"/>
      <c r="B158" s="47"/>
      <c r="C158" s="47"/>
      <c r="D158" s="48"/>
      <c r="E158" s="47"/>
      <c r="F158" s="47"/>
      <c r="G158" s="47"/>
      <c r="H158" s="47"/>
    </row>
    <row r="159" spans="1:8">
      <c r="A159" s="47"/>
      <c r="B159" s="47"/>
      <c r="C159" s="47"/>
      <c r="D159" s="48"/>
      <c r="E159" s="47"/>
      <c r="F159" s="47"/>
      <c r="G159" s="47"/>
      <c r="H159" s="47"/>
    </row>
    <row r="160" spans="1:8">
      <c r="A160" s="47"/>
      <c r="B160" s="47"/>
      <c r="C160" s="47"/>
      <c r="D160" s="48"/>
      <c r="E160" s="47"/>
      <c r="F160" s="47"/>
      <c r="G160" s="47"/>
      <c r="H160" s="47"/>
    </row>
    <row r="161" spans="1:8">
      <c r="A161" s="47"/>
      <c r="B161" s="47"/>
      <c r="C161" s="47"/>
      <c r="D161" s="48"/>
      <c r="E161" s="47"/>
      <c r="F161" s="47"/>
      <c r="G161" s="47"/>
      <c r="H161" s="47"/>
    </row>
    <row r="162" spans="1:8">
      <c r="A162" s="47"/>
      <c r="B162" s="47"/>
      <c r="C162" s="47"/>
      <c r="D162" s="48"/>
      <c r="E162" s="47"/>
      <c r="F162" s="47"/>
      <c r="G162" s="47"/>
      <c r="H162" s="47"/>
    </row>
    <row r="163" spans="1:8">
      <c r="A163" s="47"/>
      <c r="B163" s="47"/>
      <c r="C163" s="47"/>
      <c r="D163" s="48"/>
      <c r="E163" s="47"/>
      <c r="F163" s="47"/>
      <c r="G163" s="47"/>
      <c r="H163" s="47"/>
    </row>
    <row r="164" spans="1:8">
      <c r="A164" s="47"/>
      <c r="B164" s="47"/>
      <c r="C164" s="47"/>
      <c r="D164" s="48"/>
      <c r="E164" s="47"/>
      <c r="F164" s="47"/>
      <c r="G164" s="47"/>
      <c r="H164" s="47"/>
    </row>
    <row r="165" spans="1:8">
      <c r="A165" s="47"/>
      <c r="B165" s="47"/>
      <c r="C165" s="47"/>
      <c r="D165" s="48"/>
      <c r="E165" s="47"/>
      <c r="F165" s="47"/>
      <c r="G165" s="47"/>
      <c r="H165" s="47"/>
    </row>
    <row r="166" spans="1:8">
      <c r="A166" s="47"/>
      <c r="B166" s="47"/>
      <c r="C166" s="47"/>
      <c r="D166" s="48"/>
      <c r="E166" s="47"/>
      <c r="F166" s="47"/>
      <c r="G166" s="47"/>
      <c r="H166" s="47"/>
    </row>
    <row r="167" spans="1:8">
      <c r="A167" s="47"/>
      <c r="B167" s="47"/>
      <c r="C167" s="47"/>
      <c r="D167" s="48"/>
      <c r="E167" s="47"/>
      <c r="F167" s="47"/>
      <c r="G167" s="47"/>
      <c r="H167" s="47"/>
    </row>
    <row r="168" spans="1:8">
      <c r="A168" s="47"/>
      <c r="B168" s="47"/>
      <c r="C168" s="47"/>
      <c r="D168" s="48"/>
      <c r="E168" s="47"/>
      <c r="F168" s="47"/>
      <c r="G168" s="47"/>
      <c r="H168" s="47"/>
    </row>
    <row r="169" spans="1:8">
      <c r="A169" s="47"/>
      <c r="B169" s="47"/>
      <c r="C169" s="47"/>
      <c r="D169" s="48"/>
      <c r="E169" s="47"/>
      <c r="F169" s="47"/>
      <c r="G169" s="47"/>
      <c r="H169" s="47"/>
    </row>
    <row r="170" spans="1:8">
      <c r="A170" s="47"/>
      <c r="B170" s="47"/>
      <c r="C170" s="47"/>
      <c r="D170" s="48"/>
      <c r="E170" s="47"/>
      <c r="F170" s="47"/>
      <c r="G170" s="47"/>
      <c r="H170" s="47"/>
    </row>
    <row r="171" spans="1:8">
      <c r="A171" s="47"/>
      <c r="B171" s="47"/>
      <c r="C171" s="47"/>
      <c r="D171" s="48"/>
      <c r="E171" s="47"/>
      <c r="F171" s="47"/>
      <c r="G171" s="47"/>
      <c r="H171" s="47"/>
    </row>
    <row r="172" spans="1:8">
      <c r="A172" s="47"/>
      <c r="B172" s="47"/>
      <c r="C172" s="47"/>
      <c r="D172" s="48"/>
      <c r="E172" s="47"/>
      <c r="F172" s="47"/>
      <c r="G172" s="47"/>
      <c r="H172" s="47"/>
    </row>
    <row r="173" spans="1:8">
      <c r="A173" s="47"/>
      <c r="B173" s="47"/>
      <c r="C173" s="47"/>
      <c r="D173" s="48"/>
      <c r="E173" s="47"/>
      <c r="F173" s="47"/>
      <c r="G173" s="47"/>
      <c r="H173" s="47"/>
    </row>
    <row r="174" spans="1:8">
      <c r="A174" s="47"/>
      <c r="B174" s="47"/>
      <c r="C174" s="47"/>
      <c r="D174" s="48"/>
      <c r="E174" s="47"/>
      <c r="F174" s="47"/>
      <c r="G174" s="47"/>
      <c r="H174" s="47"/>
    </row>
    <row r="175" spans="1:8">
      <c r="A175" s="47"/>
      <c r="B175" s="47"/>
      <c r="C175" s="47"/>
      <c r="D175" s="48"/>
      <c r="E175" s="47"/>
      <c r="F175" s="47"/>
      <c r="G175" s="47"/>
      <c r="H175" s="47"/>
    </row>
    <row r="176" spans="1:8">
      <c r="A176" s="47"/>
      <c r="B176" s="47"/>
      <c r="C176" s="47"/>
      <c r="D176" s="48"/>
      <c r="E176" s="47"/>
      <c r="F176" s="47"/>
      <c r="G176" s="47"/>
      <c r="H176" s="47"/>
    </row>
    <row r="177" spans="1:8">
      <c r="A177" s="47"/>
      <c r="B177" s="47"/>
      <c r="C177" s="47"/>
      <c r="D177" s="48"/>
      <c r="E177" s="47"/>
      <c r="F177" s="47"/>
      <c r="G177" s="47"/>
      <c r="H177" s="47"/>
    </row>
    <row r="178" spans="1:8">
      <c r="A178" s="47"/>
      <c r="B178" s="47"/>
      <c r="C178" s="47"/>
      <c r="D178" s="48"/>
      <c r="E178" s="47"/>
      <c r="F178" s="47"/>
      <c r="G178" s="47"/>
      <c r="H178" s="47"/>
    </row>
    <row r="179" spans="1:8">
      <c r="A179" s="47"/>
      <c r="B179" s="47"/>
      <c r="C179" s="47"/>
      <c r="D179" s="48"/>
      <c r="E179" s="47"/>
      <c r="F179" s="47"/>
      <c r="G179" s="47"/>
      <c r="H179" s="47"/>
    </row>
    <row r="180" spans="1:8">
      <c r="A180" s="47"/>
      <c r="B180" s="47"/>
      <c r="C180" s="47"/>
      <c r="D180" s="48"/>
      <c r="E180" s="47"/>
      <c r="F180" s="47"/>
      <c r="G180" s="47"/>
      <c r="H180" s="47"/>
    </row>
    <row r="181" spans="1:8">
      <c r="A181" s="47"/>
      <c r="B181" s="47"/>
      <c r="C181" s="47"/>
      <c r="D181" s="48"/>
      <c r="E181" s="47"/>
      <c r="F181" s="47"/>
      <c r="G181" s="47"/>
      <c r="H181" s="47"/>
    </row>
    <row r="182" spans="1:8">
      <c r="A182" s="47"/>
      <c r="B182" s="47"/>
      <c r="C182" s="47"/>
      <c r="D182" s="48"/>
      <c r="E182" s="47"/>
      <c r="F182" s="47"/>
      <c r="G182" s="47"/>
      <c r="H182" s="47"/>
    </row>
    <row r="183" spans="1:8">
      <c r="A183" s="47"/>
      <c r="B183" s="47"/>
      <c r="C183" s="47"/>
      <c r="D183" s="48"/>
      <c r="E183" s="47"/>
      <c r="F183" s="47"/>
      <c r="G183" s="47"/>
      <c r="H183" s="47"/>
    </row>
    <row r="184" spans="1:8">
      <c r="A184" s="47"/>
      <c r="B184" s="47"/>
      <c r="C184" s="47"/>
      <c r="D184" s="48"/>
      <c r="E184" s="47"/>
      <c r="F184" s="47"/>
      <c r="G184" s="47"/>
      <c r="H184" s="47"/>
    </row>
    <row r="185" spans="1:8">
      <c r="A185" s="47"/>
      <c r="B185" s="47"/>
      <c r="C185" s="47"/>
      <c r="D185" s="48"/>
      <c r="E185" s="47"/>
      <c r="F185" s="47"/>
      <c r="G185" s="47"/>
      <c r="H185" s="47"/>
    </row>
    <row r="186" spans="1:8">
      <c r="A186" s="47"/>
      <c r="B186" s="47"/>
      <c r="C186" s="47"/>
      <c r="D186" s="48"/>
      <c r="E186" s="47"/>
      <c r="F186" s="47"/>
      <c r="G186" s="47"/>
      <c r="H186" s="47"/>
    </row>
    <row r="187" spans="1:8">
      <c r="A187" s="47"/>
      <c r="B187" s="47"/>
      <c r="C187" s="47"/>
      <c r="D187" s="48"/>
      <c r="E187" s="47"/>
      <c r="F187" s="47"/>
      <c r="G187" s="47"/>
      <c r="H187" s="47"/>
    </row>
    <row r="188" spans="1:8">
      <c r="A188" s="47"/>
      <c r="B188" s="47"/>
      <c r="C188" s="47"/>
      <c r="D188" s="48"/>
      <c r="E188" s="47"/>
      <c r="F188" s="47"/>
      <c r="G188" s="47"/>
      <c r="H188" s="47"/>
    </row>
    <row r="189" spans="1:8">
      <c r="A189" s="47"/>
      <c r="B189" s="47"/>
      <c r="C189" s="47"/>
      <c r="D189" s="48"/>
      <c r="E189" s="47"/>
      <c r="F189" s="47"/>
      <c r="G189" s="47"/>
      <c r="H189" s="47"/>
    </row>
    <row r="190" spans="1:8">
      <c r="A190" s="47"/>
      <c r="B190" s="47"/>
      <c r="C190" s="47"/>
      <c r="D190" s="48"/>
      <c r="E190" s="47"/>
      <c r="F190" s="47"/>
      <c r="G190" s="47"/>
      <c r="H190" s="47"/>
    </row>
    <row r="191" spans="1:8">
      <c r="A191" s="47"/>
      <c r="B191" s="47"/>
      <c r="C191" s="47"/>
      <c r="D191" s="48"/>
      <c r="E191" s="47"/>
      <c r="F191" s="47"/>
      <c r="G191" s="47"/>
      <c r="H191" s="47"/>
    </row>
    <row r="192" spans="1:8">
      <c r="A192" s="47"/>
      <c r="B192" s="47"/>
      <c r="C192" s="47"/>
      <c r="D192" s="48"/>
      <c r="E192" s="47"/>
      <c r="F192" s="47"/>
      <c r="G192" s="47"/>
      <c r="H192" s="47"/>
    </row>
    <row r="193" spans="1:8">
      <c r="A193" s="47"/>
      <c r="B193" s="47"/>
      <c r="C193" s="47"/>
      <c r="D193" s="48"/>
      <c r="E193" s="47"/>
      <c r="F193" s="47"/>
      <c r="G193" s="47"/>
      <c r="H193" s="47"/>
    </row>
    <row r="194" spans="1:8">
      <c r="A194" s="47"/>
      <c r="B194" s="47"/>
      <c r="C194" s="47"/>
      <c r="D194" s="48"/>
      <c r="E194" s="47"/>
      <c r="F194" s="47"/>
      <c r="G194" s="47"/>
      <c r="H194" s="47"/>
    </row>
    <row r="195" spans="1:8">
      <c r="A195" s="47"/>
      <c r="B195" s="47"/>
      <c r="C195" s="47"/>
      <c r="D195" s="48"/>
      <c r="E195" s="47"/>
      <c r="F195" s="47"/>
      <c r="G195" s="47"/>
      <c r="H195" s="47"/>
    </row>
    <row r="196" spans="1:8">
      <c r="A196" s="47"/>
      <c r="B196" s="47"/>
      <c r="C196" s="47"/>
      <c r="D196" s="48"/>
      <c r="E196" s="47"/>
      <c r="F196" s="47"/>
      <c r="G196" s="47"/>
      <c r="H196" s="47"/>
    </row>
    <row r="197" spans="1:8">
      <c r="A197" s="47"/>
      <c r="B197" s="47"/>
      <c r="C197" s="47"/>
      <c r="D197" s="48"/>
      <c r="E197" s="47"/>
      <c r="F197" s="47"/>
      <c r="G197" s="47"/>
      <c r="H197" s="47"/>
    </row>
    <row r="198" spans="1:8">
      <c r="A198" s="47"/>
      <c r="B198" s="47"/>
      <c r="C198" s="47"/>
      <c r="D198" s="48"/>
      <c r="E198" s="47"/>
      <c r="F198" s="47"/>
      <c r="G198" s="47"/>
      <c r="H198" s="47"/>
    </row>
    <row r="199" spans="1:8">
      <c r="A199" s="47"/>
      <c r="B199" s="47"/>
      <c r="C199" s="47"/>
      <c r="D199" s="48"/>
      <c r="E199" s="47"/>
      <c r="F199" s="47"/>
      <c r="G199" s="47"/>
      <c r="H199" s="47"/>
    </row>
    <row r="200" spans="1:8">
      <c r="A200" s="47"/>
      <c r="B200" s="47"/>
      <c r="C200" s="47"/>
      <c r="D200" s="48"/>
      <c r="E200" s="47"/>
      <c r="F200" s="47"/>
      <c r="G200" s="47"/>
      <c r="H200" s="47"/>
    </row>
    <row r="201" spans="1:8">
      <c r="A201" s="47"/>
      <c r="B201" s="47"/>
      <c r="C201" s="47"/>
      <c r="D201" s="48"/>
      <c r="E201" s="47"/>
      <c r="F201" s="47"/>
      <c r="G201" s="47"/>
      <c r="H201" s="47"/>
    </row>
    <row r="202" spans="1:8">
      <c r="A202" s="47"/>
      <c r="B202" s="47"/>
      <c r="C202" s="47"/>
      <c r="D202" s="48"/>
      <c r="E202" s="47"/>
      <c r="F202" s="47"/>
      <c r="G202" s="47"/>
      <c r="H202" s="47"/>
    </row>
    <row r="203" spans="1:8">
      <c r="A203" s="47"/>
      <c r="B203" s="47"/>
      <c r="C203" s="47"/>
      <c r="D203" s="48"/>
      <c r="E203" s="47"/>
      <c r="F203" s="47"/>
      <c r="G203" s="47"/>
      <c r="H203" s="47"/>
    </row>
    <row r="204" spans="1:8">
      <c r="A204" s="47"/>
      <c r="B204" s="47"/>
      <c r="C204" s="47"/>
      <c r="D204" s="48"/>
      <c r="E204" s="47"/>
      <c r="F204" s="47"/>
      <c r="G204" s="47"/>
      <c r="H204" s="47"/>
    </row>
    <row r="205" spans="1:8">
      <c r="A205" s="47"/>
      <c r="B205" s="47"/>
      <c r="C205" s="47"/>
      <c r="D205" s="48"/>
      <c r="E205" s="47"/>
      <c r="F205" s="47"/>
      <c r="G205" s="47"/>
      <c r="H205" s="47"/>
    </row>
    <row r="206" spans="1:8">
      <c r="A206" s="47"/>
      <c r="B206" s="47"/>
      <c r="C206" s="47"/>
      <c r="D206" s="48"/>
      <c r="E206" s="47"/>
      <c r="F206" s="47"/>
      <c r="G206" s="47"/>
      <c r="H206" s="47"/>
    </row>
    <row r="207" spans="1:8">
      <c r="A207" s="47"/>
      <c r="B207" s="47"/>
      <c r="C207" s="47"/>
      <c r="D207" s="48"/>
      <c r="E207" s="47"/>
      <c r="F207" s="47"/>
      <c r="G207" s="47"/>
      <c r="H207" s="47"/>
    </row>
    <row r="208" spans="1:8">
      <c r="A208" s="47"/>
      <c r="B208" s="47"/>
      <c r="C208" s="47"/>
      <c r="D208" s="48"/>
      <c r="E208" s="47"/>
      <c r="F208" s="47"/>
      <c r="G208" s="47"/>
      <c r="H208" s="47"/>
    </row>
    <row r="209" spans="1:8">
      <c r="A209" s="47"/>
      <c r="B209" s="47"/>
      <c r="C209" s="47"/>
      <c r="D209" s="48"/>
      <c r="E209" s="47"/>
      <c r="F209" s="47"/>
      <c r="G209" s="47"/>
      <c r="H209" s="47"/>
    </row>
    <row r="210" spans="1:8">
      <c r="A210" s="47"/>
      <c r="B210" s="47"/>
      <c r="C210" s="47"/>
      <c r="D210" s="48"/>
      <c r="E210" s="47"/>
      <c r="F210" s="47"/>
      <c r="G210" s="47"/>
      <c r="H210" s="47"/>
    </row>
    <row r="211" spans="1:8">
      <c r="A211" s="47"/>
      <c r="B211" s="47"/>
      <c r="C211" s="47"/>
      <c r="D211" s="48"/>
      <c r="E211" s="47"/>
      <c r="F211" s="47"/>
      <c r="G211" s="47"/>
      <c r="H211" s="47"/>
    </row>
    <row r="212" spans="1:8">
      <c r="A212" s="47"/>
      <c r="B212" s="47"/>
      <c r="C212" s="47"/>
      <c r="D212" s="48"/>
      <c r="E212" s="47"/>
      <c r="F212" s="47"/>
      <c r="G212" s="47"/>
      <c r="H212" s="47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50"/>
  <sheetViews>
    <sheetView zoomScale="160" zoomScaleNormal="160" topLeftCell="A7" workbookViewId="0">
      <selection activeCell="H31" sqref="H31"/>
    </sheetView>
  </sheetViews>
  <sheetFormatPr defaultColWidth="8.72727272727273" defaultRowHeight="14" outlineLevelCol="5"/>
  <cols>
    <col min="1" max="1" width="16.7272727272727" style="18" customWidth="1"/>
    <col min="2" max="2" width="5.72727272727273" style="18" customWidth="1"/>
    <col min="3" max="3" width="7.18181818181818" style="18" customWidth="1"/>
    <col min="4" max="16384" width="8.72727272727273" style="18"/>
  </cols>
  <sheetData>
    <row r="1" spans="1:6">
      <c r="A1" s="15" t="s">
        <v>18</v>
      </c>
      <c r="B1" s="15" t="s">
        <v>19</v>
      </c>
      <c r="C1" s="15" t="s">
        <v>107</v>
      </c>
      <c r="D1" s="15" t="s">
        <v>711</v>
      </c>
      <c r="E1" s="15" t="s">
        <v>712</v>
      </c>
      <c r="F1" s="15" t="s">
        <v>713</v>
      </c>
    </row>
    <row r="2" spans="1:6">
      <c r="A2" s="19" t="s">
        <v>34</v>
      </c>
      <c r="B2" s="19" t="s">
        <v>35</v>
      </c>
      <c r="C2" s="20">
        <v>1000</v>
      </c>
      <c r="D2" s="20" t="e">
        <f>VLOOKUP(B2,[8]Sheet3!$B$2:$E$28,4,0)</f>
        <v>#N/A</v>
      </c>
      <c r="E2" s="20" t="e">
        <f>C2-(C2*D2)</f>
        <v>#N/A</v>
      </c>
      <c r="F2" s="20">
        <v>0</v>
      </c>
    </row>
    <row r="3" spans="1:6">
      <c r="A3" s="19" t="s">
        <v>34</v>
      </c>
      <c r="B3" s="19" t="s">
        <v>36</v>
      </c>
      <c r="C3" s="20">
        <v>1800</v>
      </c>
      <c r="D3" s="20">
        <f>VLOOKUP(B3,[8]Sheet3!$B$2:$E$28,4,0)</f>
        <v>0</v>
      </c>
      <c r="E3" s="20">
        <f t="shared" ref="E3:E50" si="0">C3-(C3*D3)</f>
        <v>1800</v>
      </c>
      <c r="F3" s="21">
        <f t="shared" ref="F3:F50" si="1">E3</f>
        <v>1800</v>
      </c>
    </row>
    <row r="4" spans="1:6">
      <c r="A4" s="19" t="s">
        <v>34</v>
      </c>
      <c r="B4" s="19" t="s">
        <v>37</v>
      </c>
      <c r="C4" s="20">
        <v>0</v>
      </c>
      <c r="D4" s="20">
        <f>VLOOKUP(B4,[8]Sheet3!$B$2:$E$28,4,0)</f>
        <v>0</v>
      </c>
      <c r="E4" s="20">
        <f t="shared" si="0"/>
        <v>0</v>
      </c>
      <c r="F4" s="20">
        <f t="shared" si="1"/>
        <v>0</v>
      </c>
    </row>
    <row r="5" spans="1:6">
      <c r="A5" s="19" t="s">
        <v>38</v>
      </c>
      <c r="B5" s="19" t="s">
        <v>39</v>
      </c>
      <c r="C5" s="20">
        <v>1000</v>
      </c>
      <c r="D5" s="20" t="str">
        <f>VLOOKUP(B5,[8]Sheet3!$B$2:$E$28,4,0)</f>
        <v>0.60</v>
      </c>
      <c r="E5" s="20">
        <f t="shared" si="0"/>
        <v>400</v>
      </c>
      <c r="F5" s="21">
        <f t="shared" si="1"/>
        <v>400</v>
      </c>
    </row>
    <row r="6" spans="1:6">
      <c r="A6" s="19" t="s">
        <v>40</v>
      </c>
      <c r="B6" s="19" t="s">
        <v>41</v>
      </c>
      <c r="C6" s="20">
        <v>1000</v>
      </c>
      <c r="D6" s="20">
        <f>VLOOKUP(B6,[8]Sheet3!$B$2:$E$28,4,0)</f>
        <v>0</v>
      </c>
      <c r="E6" s="20">
        <f t="shared" si="0"/>
        <v>1000</v>
      </c>
      <c r="F6" s="21">
        <f t="shared" si="1"/>
        <v>1000</v>
      </c>
    </row>
    <row r="7" spans="1:6">
      <c r="A7" s="19" t="s">
        <v>40</v>
      </c>
      <c r="B7" s="19" t="s">
        <v>42</v>
      </c>
      <c r="C7" s="20">
        <v>900</v>
      </c>
      <c r="D7" s="20">
        <v>0</v>
      </c>
      <c r="E7" s="20">
        <f t="shared" si="0"/>
        <v>900</v>
      </c>
      <c r="F7" s="21">
        <f t="shared" si="1"/>
        <v>900</v>
      </c>
    </row>
    <row r="8" spans="1:6">
      <c r="A8" s="19" t="s">
        <v>40</v>
      </c>
      <c r="B8" s="19" t="s">
        <v>43</v>
      </c>
      <c r="C8" s="20">
        <v>900</v>
      </c>
      <c r="D8" s="20">
        <v>0</v>
      </c>
      <c r="E8" s="20">
        <f t="shared" si="0"/>
        <v>900</v>
      </c>
      <c r="F8" s="21">
        <f t="shared" si="1"/>
        <v>900</v>
      </c>
    </row>
    <row r="9" spans="1:6">
      <c r="A9" s="19" t="s">
        <v>44</v>
      </c>
      <c r="B9" s="19" t="s">
        <v>45</v>
      </c>
      <c r="C9" s="20">
        <v>0</v>
      </c>
      <c r="D9" s="20" t="str">
        <f>VLOOKUP(B9,[8]Sheet3!$B$2:$E$28,4,0)</f>
        <v>0.89</v>
      </c>
      <c r="E9" s="20">
        <f t="shared" si="0"/>
        <v>0</v>
      </c>
      <c r="F9" s="20">
        <f t="shared" si="1"/>
        <v>0</v>
      </c>
    </row>
    <row r="10" spans="1:6">
      <c r="A10" s="19" t="s">
        <v>44</v>
      </c>
      <c r="B10" s="19" t="s">
        <v>46</v>
      </c>
      <c r="C10" s="20">
        <v>0</v>
      </c>
      <c r="D10" s="20" t="str">
        <f>VLOOKUP(B10,[8]Sheet3!$B$2:$E$28,4,0)</f>
        <v>1</v>
      </c>
      <c r="E10" s="20">
        <f t="shared" si="0"/>
        <v>0</v>
      </c>
      <c r="F10" s="20">
        <f t="shared" si="1"/>
        <v>0</v>
      </c>
    </row>
    <row r="11" spans="1:6">
      <c r="A11" s="19" t="s">
        <v>44</v>
      </c>
      <c r="B11" s="19" t="s">
        <v>47</v>
      </c>
      <c r="C11" s="20">
        <v>500</v>
      </c>
      <c r="D11" s="20" t="str">
        <f>VLOOKUP(B11,[8]Sheet3!$B$2:$E$28,4,0)</f>
        <v>0.84</v>
      </c>
      <c r="E11" s="20">
        <f t="shared" si="0"/>
        <v>80</v>
      </c>
      <c r="F11" s="21">
        <f t="shared" si="1"/>
        <v>80</v>
      </c>
    </row>
    <row r="12" spans="1:6">
      <c r="A12" s="19" t="s">
        <v>48</v>
      </c>
      <c r="B12" s="19" t="s">
        <v>49</v>
      </c>
      <c r="C12" s="20">
        <v>1000</v>
      </c>
      <c r="D12" s="20" t="str">
        <f>VLOOKUP(B12,[8]Sheet3!$B$2:$E$28,4,0)</f>
        <v>1</v>
      </c>
      <c r="E12" s="20">
        <f t="shared" si="0"/>
        <v>0</v>
      </c>
      <c r="F12" s="20">
        <f t="shared" si="1"/>
        <v>0</v>
      </c>
    </row>
    <row r="13" spans="1:6">
      <c r="A13" s="19" t="s">
        <v>48</v>
      </c>
      <c r="B13" s="19" t="s">
        <v>50</v>
      </c>
      <c r="C13" s="20">
        <v>1000</v>
      </c>
      <c r="D13" s="20" t="e">
        <f>VLOOKUP(B13,[8]Sheet3!$B$2:$E$28,4,0)</f>
        <v>#N/A</v>
      </c>
      <c r="E13" s="20" t="e">
        <f t="shared" si="0"/>
        <v>#N/A</v>
      </c>
      <c r="F13" s="20">
        <v>0</v>
      </c>
    </row>
    <row r="14" spans="1:6">
      <c r="A14" s="19" t="s">
        <v>48</v>
      </c>
      <c r="B14" s="19" t="s">
        <v>51</v>
      </c>
      <c r="C14" s="20">
        <v>500</v>
      </c>
      <c r="D14" s="20" t="str">
        <f>VLOOKUP(B14,[8]Sheet3!$B$2:$E$28,4,0)</f>
        <v>0.75</v>
      </c>
      <c r="E14" s="20">
        <f t="shared" si="0"/>
        <v>125</v>
      </c>
      <c r="F14" s="21">
        <f t="shared" si="1"/>
        <v>125</v>
      </c>
    </row>
    <row r="15" spans="1:6">
      <c r="A15" s="19" t="s">
        <v>52</v>
      </c>
      <c r="B15" s="19" t="s">
        <v>53</v>
      </c>
      <c r="C15" s="20">
        <v>1000</v>
      </c>
      <c r="D15" s="20" t="e">
        <f>VLOOKUP(B15,[8]Sheet3!$B$2:$E$28,4,0)</f>
        <v>#N/A</v>
      </c>
      <c r="E15" s="20" t="e">
        <f t="shared" si="0"/>
        <v>#N/A</v>
      </c>
      <c r="F15" s="20">
        <v>0</v>
      </c>
    </row>
    <row r="16" spans="1:6">
      <c r="A16" s="19" t="s">
        <v>52</v>
      </c>
      <c r="B16" s="19" t="s">
        <v>54</v>
      </c>
      <c r="C16" s="20">
        <v>750</v>
      </c>
      <c r="D16" s="20" t="str">
        <f>VLOOKUP(B16,[8]Sheet3!$B$2:$E$28,4,0)</f>
        <v>0.74</v>
      </c>
      <c r="E16" s="20">
        <f t="shared" si="0"/>
        <v>195</v>
      </c>
      <c r="F16" s="21">
        <f t="shared" si="1"/>
        <v>195</v>
      </c>
    </row>
    <row r="17" spans="1:6">
      <c r="A17" s="19" t="s">
        <v>52</v>
      </c>
      <c r="B17" s="19" t="s">
        <v>55</v>
      </c>
      <c r="C17" s="20">
        <v>0</v>
      </c>
      <c r="D17" s="20">
        <v>0.8</v>
      </c>
      <c r="E17" s="20">
        <f t="shared" si="0"/>
        <v>0</v>
      </c>
      <c r="F17" s="20">
        <f t="shared" si="1"/>
        <v>0</v>
      </c>
    </row>
    <row r="18" spans="1:6">
      <c r="A18" s="19" t="s">
        <v>52</v>
      </c>
      <c r="B18" s="19" t="s">
        <v>57</v>
      </c>
      <c r="C18" s="20">
        <v>0</v>
      </c>
      <c r="D18" s="20" t="e">
        <f>VLOOKUP(B18,[8]Sheet3!$B$2:$E$28,4,0)</f>
        <v>#N/A</v>
      </c>
      <c r="E18" s="20" t="e">
        <f t="shared" si="0"/>
        <v>#N/A</v>
      </c>
      <c r="F18" s="20">
        <v>0</v>
      </c>
    </row>
    <row r="19" spans="1:6">
      <c r="A19" s="19" t="s">
        <v>58</v>
      </c>
      <c r="B19" s="19" t="s">
        <v>59</v>
      </c>
      <c r="C19" s="20">
        <v>500</v>
      </c>
      <c r="D19" s="20" t="str">
        <f>VLOOKUP(B19,[8]Sheet3!$B$2:$E$28,4,0)</f>
        <v>1</v>
      </c>
      <c r="E19" s="20">
        <f t="shared" si="0"/>
        <v>0</v>
      </c>
      <c r="F19" s="20">
        <f t="shared" si="1"/>
        <v>0</v>
      </c>
    </row>
    <row r="20" spans="1:6">
      <c r="A20" s="19" t="s">
        <v>58</v>
      </c>
      <c r="B20" s="19" t="s">
        <v>60</v>
      </c>
      <c r="C20" s="20">
        <v>500</v>
      </c>
      <c r="D20" s="20" t="str">
        <f>VLOOKUP(B20,[8]Sheet3!$B$2:$E$28,4,0)</f>
        <v>0.85</v>
      </c>
      <c r="E20" s="20">
        <f t="shared" si="0"/>
        <v>75</v>
      </c>
      <c r="F20" s="21">
        <f t="shared" si="1"/>
        <v>75</v>
      </c>
    </row>
    <row r="21" spans="1:6">
      <c r="A21" s="19" t="s">
        <v>61</v>
      </c>
      <c r="B21" s="19" t="s">
        <v>62</v>
      </c>
      <c r="C21" s="20">
        <v>1000</v>
      </c>
      <c r="D21" s="20" t="str">
        <f>VLOOKUP(B21,[8]Sheet3!$B$2:$E$28,4,0)</f>
        <v>1</v>
      </c>
      <c r="E21" s="20">
        <f t="shared" si="0"/>
        <v>0</v>
      </c>
      <c r="F21" s="20">
        <f t="shared" si="1"/>
        <v>0</v>
      </c>
    </row>
    <row r="22" spans="1:6">
      <c r="A22" s="19" t="s">
        <v>61</v>
      </c>
      <c r="B22" s="19" t="s">
        <v>63</v>
      </c>
      <c r="C22" s="20">
        <v>500</v>
      </c>
      <c r="D22" s="20" t="str">
        <f>VLOOKUP(B22,[8]Sheet3!$B$2:$E$28,4,0)</f>
        <v>1</v>
      </c>
      <c r="E22" s="20">
        <f t="shared" si="0"/>
        <v>0</v>
      </c>
      <c r="F22" s="20">
        <f t="shared" si="1"/>
        <v>0</v>
      </c>
    </row>
    <row r="23" spans="1:6">
      <c r="A23" s="19" t="s">
        <v>64</v>
      </c>
      <c r="B23" s="19" t="s">
        <v>65</v>
      </c>
      <c r="C23" s="20">
        <v>1000</v>
      </c>
      <c r="D23" s="20" t="str">
        <f>VLOOKUP(B23,[8]Sheet3!$B$2:$E$28,4,0)</f>
        <v>0.76</v>
      </c>
      <c r="E23" s="20">
        <f t="shared" si="0"/>
        <v>240</v>
      </c>
      <c r="F23" s="21">
        <f t="shared" si="1"/>
        <v>240</v>
      </c>
    </row>
    <row r="24" spans="1:6">
      <c r="A24" s="19" t="s">
        <v>64</v>
      </c>
      <c r="B24" s="19" t="s">
        <v>66</v>
      </c>
      <c r="C24" s="20">
        <v>500</v>
      </c>
      <c r="D24" s="20" t="str">
        <f>VLOOKUP(B24,[8]Sheet3!$B$2:$E$28,4,0)</f>
        <v>0.81</v>
      </c>
      <c r="E24" s="20">
        <f t="shared" si="0"/>
        <v>95</v>
      </c>
      <c r="F24" s="21">
        <f t="shared" si="1"/>
        <v>95</v>
      </c>
    </row>
    <row r="25" spans="1:6">
      <c r="A25" s="19" t="s">
        <v>64</v>
      </c>
      <c r="B25" s="19" t="s">
        <v>67</v>
      </c>
      <c r="C25" s="20">
        <v>500</v>
      </c>
      <c r="D25" s="20" t="str">
        <f>VLOOKUP(B25,[8]Sheet3!$B$2:$E$28,4,0)</f>
        <v>0.88</v>
      </c>
      <c r="E25" s="20">
        <f t="shared" si="0"/>
        <v>60</v>
      </c>
      <c r="F25" s="21">
        <f t="shared" si="1"/>
        <v>60</v>
      </c>
    </row>
    <row r="26" spans="1:6">
      <c r="A26" s="19" t="s">
        <v>68</v>
      </c>
      <c r="B26" s="19" t="s">
        <v>69</v>
      </c>
      <c r="C26" s="20">
        <v>0</v>
      </c>
      <c r="D26" s="20" t="e">
        <f>VLOOKUP(B26,[8]Sheet3!$B$2:$E$28,4,0)</f>
        <v>#N/A</v>
      </c>
      <c r="E26" s="20" t="e">
        <f t="shared" si="0"/>
        <v>#N/A</v>
      </c>
      <c r="F26" s="20">
        <v>0</v>
      </c>
    </row>
    <row r="27" spans="1:6">
      <c r="A27" s="19" t="s">
        <v>70</v>
      </c>
      <c r="B27" s="19" t="s">
        <v>71</v>
      </c>
      <c r="C27" s="20">
        <v>1000</v>
      </c>
      <c r="D27" s="20" t="str">
        <f>VLOOKUP(B27,[8]Sheet3!$B$2:$E$28,4,0)</f>
        <v>0.78</v>
      </c>
      <c r="E27" s="20">
        <f t="shared" si="0"/>
        <v>220</v>
      </c>
      <c r="F27" s="21">
        <f t="shared" si="1"/>
        <v>220</v>
      </c>
    </row>
    <row r="28" spans="1:6">
      <c r="A28" s="19" t="s">
        <v>70</v>
      </c>
      <c r="B28" s="19" t="s">
        <v>72</v>
      </c>
      <c r="C28" s="20">
        <v>600</v>
      </c>
      <c r="D28" s="20" t="str">
        <f>VLOOKUP(B28,[8]Sheet3!$B$2:$E$28,4,0)</f>
        <v>1</v>
      </c>
      <c r="E28" s="20">
        <f t="shared" si="0"/>
        <v>0</v>
      </c>
      <c r="F28" s="20">
        <f t="shared" si="1"/>
        <v>0</v>
      </c>
    </row>
    <row r="29" spans="1:6">
      <c r="A29" s="19" t="s">
        <v>73</v>
      </c>
      <c r="B29" s="19" t="s">
        <v>74</v>
      </c>
      <c r="C29" s="20">
        <v>1000</v>
      </c>
      <c r="D29" s="20">
        <v>0</v>
      </c>
      <c r="E29" s="20">
        <f t="shared" si="0"/>
        <v>1000</v>
      </c>
      <c r="F29" s="21">
        <f t="shared" si="1"/>
        <v>1000</v>
      </c>
    </row>
    <row r="30" spans="1:6">
      <c r="A30" s="19" t="s">
        <v>75</v>
      </c>
      <c r="B30" s="19" t="s">
        <v>76</v>
      </c>
      <c r="C30" s="20">
        <v>500</v>
      </c>
      <c r="D30" s="20" t="str">
        <f>VLOOKUP(B30,[8]Sheet3!$B$2:$E$28,4,0)</f>
        <v>1</v>
      </c>
      <c r="E30" s="20">
        <f t="shared" si="0"/>
        <v>0</v>
      </c>
      <c r="F30" s="20">
        <f t="shared" si="1"/>
        <v>0</v>
      </c>
    </row>
    <row r="31" spans="1:6">
      <c r="A31" s="19" t="s">
        <v>77</v>
      </c>
      <c r="B31" s="19" t="s">
        <v>78</v>
      </c>
      <c r="C31" s="19">
        <v>600</v>
      </c>
      <c r="D31" s="20" t="str">
        <f>VLOOKUP(B31,[8]Sheet3!$B$2:$E$28,4,0)</f>
        <v>0.87</v>
      </c>
      <c r="E31" s="20">
        <f t="shared" si="0"/>
        <v>78</v>
      </c>
      <c r="F31" s="20">
        <f t="shared" si="1"/>
        <v>78</v>
      </c>
    </row>
    <row r="32" spans="1:6">
      <c r="A32" s="19" t="s">
        <v>77</v>
      </c>
      <c r="B32" s="19" t="s">
        <v>79</v>
      </c>
      <c r="C32" s="19">
        <v>600</v>
      </c>
      <c r="D32" s="20" t="str">
        <f>VLOOKUP(B32,[8]Sheet3!$B$2:$E$28,4,0)</f>
        <v>1</v>
      </c>
      <c r="E32" s="20">
        <f t="shared" si="0"/>
        <v>0</v>
      </c>
      <c r="F32" s="20">
        <f t="shared" si="1"/>
        <v>0</v>
      </c>
    </row>
    <row r="33" spans="1:6">
      <c r="A33" s="19" t="s">
        <v>77</v>
      </c>
      <c r="B33" s="19" t="s">
        <v>80</v>
      </c>
      <c r="C33" s="19">
        <v>0</v>
      </c>
      <c r="D33" s="20" t="e">
        <f>VLOOKUP(B33,[8]Sheet3!$B$2:$E$28,4,0)</f>
        <v>#N/A</v>
      </c>
      <c r="E33" s="20" t="e">
        <f t="shared" si="0"/>
        <v>#N/A</v>
      </c>
      <c r="F33" s="20">
        <v>0</v>
      </c>
    </row>
    <row r="34" spans="1:6">
      <c r="A34" s="19" t="s">
        <v>77</v>
      </c>
      <c r="B34" s="19" t="s">
        <v>81</v>
      </c>
      <c r="C34" s="19">
        <v>0</v>
      </c>
      <c r="D34" s="20" t="e">
        <f>VLOOKUP(B34,[8]Sheet3!$B$2:$E$28,4,0)</f>
        <v>#N/A</v>
      </c>
      <c r="E34" s="20" t="e">
        <f t="shared" si="0"/>
        <v>#N/A</v>
      </c>
      <c r="F34" s="20">
        <v>0</v>
      </c>
    </row>
    <row r="35" spans="1:6">
      <c r="A35" s="19" t="s">
        <v>77</v>
      </c>
      <c r="B35" s="19" t="s">
        <v>82</v>
      </c>
      <c r="C35" s="19">
        <v>0</v>
      </c>
      <c r="D35" s="20" t="e">
        <f>VLOOKUP(B35,[8]Sheet3!$B$2:$E$28,4,0)</f>
        <v>#N/A</v>
      </c>
      <c r="E35" s="20" t="e">
        <f t="shared" si="0"/>
        <v>#N/A</v>
      </c>
      <c r="F35" s="20">
        <v>0</v>
      </c>
    </row>
    <row r="36" spans="1:6">
      <c r="A36" s="19" t="s">
        <v>77</v>
      </c>
      <c r="B36" s="19" t="s">
        <v>83</v>
      </c>
      <c r="C36" s="19">
        <v>0</v>
      </c>
      <c r="D36" s="20" t="e">
        <f>VLOOKUP(B36,[8]Sheet3!$B$2:$E$28,4,0)</f>
        <v>#N/A</v>
      </c>
      <c r="E36" s="20" t="e">
        <f t="shared" si="0"/>
        <v>#N/A</v>
      </c>
      <c r="F36" s="20">
        <v>0</v>
      </c>
    </row>
    <row r="37" spans="1:6">
      <c r="A37" s="19" t="s">
        <v>77</v>
      </c>
      <c r="B37" s="19" t="s">
        <v>84</v>
      </c>
      <c r="C37" s="19">
        <v>0</v>
      </c>
      <c r="D37" s="20" t="e">
        <f>VLOOKUP(B37,[8]Sheet3!$B$2:$E$28,4,0)</f>
        <v>#N/A</v>
      </c>
      <c r="E37" s="20" t="e">
        <f t="shared" si="0"/>
        <v>#N/A</v>
      </c>
      <c r="F37" s="20">
        <v>0</v>
      </c>
    </row>
    <row r="38" spans="1:6">
      <c r="A38" s="19" t="s">
        <v>68</v>
      </c>
      <c r="B38" s="19" t="s">
        <v>85</v>
      </c>
      <c r="C38" s="19">
        <v>600</v>
      </c>
      <c r="D38" s="20" t="str">
        <f>VLOOKUP(B38,[8]Sheet3!$B$2:$E$28,4,0)</f>
        <v>0.90</v>
      </c>
      <c r="E38" s="20">
        <f t="shared" si="0"/>
        <v>60</v>
      </c>
      <c r="F38" s="21">
        <f t="shared" si="1"/>
        <v>60</v>
      </c>
    </row>
    <row r="39" spans="1:6">
      <c r="A39" s="19" t="s">
        <v>68</v>
      </c>
      <c r="B39" s="19" t="s">
        <v>86</v>
      </c>
      <c r="C39" s="19" t="e">
        <f>VLOOKUP(B39,#REF!,2,0)</f>
        <v>#REF!</v>
      </c>
      <c r="D39" s="20" t="e">
        <f>VLOOKUP(B39,[8]Sheet3!$B$2:$E$28,4,0)</f>
        <v>#N/A</v>
      </c>
      <c r="E39" s="20" t="e">
        <f t="shared" si="0"/>
        <v>#REF!</v>
      </c>
      <c r="F39" s="20">
        <v>0</v>
      </c>
    </row>
    <row r="40" spans="1:6">
      <c r="A40" s="19" t="s">
        <v>68</v>
      </c>
      <c r="B40" s="19" t="s">
        <v>87</v>
      </c>
      <c r="C40" s="19" t="e">
        <f>VLOOKUP(B40,#REF!,2,0)</f>
        <v>#REF!</v>
      </c>
      <c r="D40" s="20" t="e">
        <f>VLOOKUP(B40,[8]Sheet3!$B$2:$E$28,4,0)</f>
        <v>#N/A</v>
      </c>
      <c r="E40" s="20" t="e">
        <f t="shared" si="0"/>
        <v>#REF!</v>
      </c>
      <c r="F40" s="20">
        <v>0</v>
      </c>
    </row>
    <row r="41" spans="1:6">
      <c r="A41" s="19" t="s">
        <v>68</v>
      </c>
      <c r="B41" s="19" t="s">
        <v>88</v>
      </c>
      <c r="C41" s="19" t="e">
        <f>VLOOKUP(B41,#REF!,2,0)</f>
        <v>#REF!</v>
      </c>
      <c r="D41" s="20" t="e">
        <f>VLOOKUP(B41,[8]Sheet3!$B$2:$E$28,4,0)</f>
        <v>#N/A</v>
      </c>
      <c r="E41" s="20" t="e">
        <f t="shared" si="0"/>
        <v>#REF!</v>
      </c>
      <c r="F41" s="20">
        <v>0</v>
      </c>
    </row>
    <row r="42" spans="1:6">
      <c r="A42" s="19" t="s">
        <v>68</v>
      </c>
      <c r="B42" s="19" t="s">
        <v>89</v>
      </c>
      <c r="C42" s="19" t="e">
        <f>VLOOKUP(B42,#REF!,2,0)</f>
        <v>#REF!</v>
      </c>
      <c r="D42" s="20" t="e">
        <f>VLOOKUP(B42,[8]Sheet3!$B$2:$E$28,4,0)</f>
        <v>#N/A</v>
      </c>
      <c r="E42" s="20" t="e">
        <f t="shared" si="0"/>
        <v>#REF!</v>
      </c>
      <c r="F42" s="20">
        <v>0</v>
      </c>
    </row>
    <row r="43" spans="1:6">
      <c r="A43" s="19" t="s">
        <v>90</v>
      </c>
      <c r="B43" s="19" t="s">
        <v>91</v>
      </c>
      <c r="C43" s="19">
        <v>0</v>
      </c>
      <c r="D43" s="20" t="e">
        <f>VLOOKUP(B43,[8]Sheet3!$B$2:$E$28,4,0)</f>
        <v>#N/A</v>
      </c>
      <c r="E43" s="20" t="e">
        <f t="shared" si="0"/>
        <v>#N/A</v>
      </c>
      <c r="F43" s="20">
        <v>0</v>
      </c>
    </row>
    <row r="44" spans="1:6">
      <c r="A44" s="19" t="s">
        <v>90</v>
      </c>
      <c r="B44" s="19" t="s">
        <v>92</v>
      </c>
      <c r="C44" s="19">
        <v>0</v>
      </c>
      <c r="D44" s="20" t="e">
        <f>VLOOKUP(B44,[8]Sheet3!$B$2:$E$28,4,0)</f>
        <v>#N/A</v>
      </c>
      <c r="E44" s="20" t="e">
        <f t="shared" si="0"/>
        <v>#N/A</v>
      </c>
      <c r="F44" s="20">
        <v>0</v>
      </c>
    </row>
    <row r="45" spans="1:6">
      <c r="A45" s="22" t="s">
        <v>38</v>
      </c>
      <c r="B45" s="22" t="s">
        <v>93</v>
      </c>
      <c r="C45" s="19">
        <v>0</v>
      </c>
      <c r="D45" s="20" t="e">
        <f>VLOOKUP(B45,[8]Sheet3!$B$2:$E$28,4,0)</f>
        <v>#N/A</v>
      </c>
      <c r="E45" s="20" t="e">
        <f t="shared" si="0"/>
        <v>#N/A</v>
      </c>
      <c r="F45" s="20">
        <v>0</v>
      </c>
    </row>
    <row r="46" spans="1:6">
      <c r="A46" s="22" t="s">
        <v>52</v>
      </c>
      <c r="B46" s="22" t="s">
        <v>56</v>
      </c>
      <c r="C46" s="19">
        <v>0</v>
      </c>
      <c r="D46" s="20" t="e">
        <f>VLOOKUP(B46,[8]Sheet3!$B$2:$E$28,4,0)</f>
        <v>#N/A</v>
      </c>
      <c r="E46" s="20" t="e">
        <f t="shared" si="0"/>
        <v>#N/A</v>
      </c>
      <c r="F46" s="20">
        <v>0</v>
      </c>
    </row>
    <row r="47" spans="1:6">
      <c r="A47" s="19" t="s">
        <v>68</v>
      </c>
      <c r="B47" s="19" t="s">
        <v>94</v>
      </c>
      <c r="C47" s="19">
        <v>0</v>
      </c>
      <c r="D47" s="20" t="e">
        <f>VLOOKUP(B47,[8]Sheet3!$B$2:$E$28,4,0)</f>
        <v>#N/A</v>
      </c>
      <c r="E47" s="20" t="e">
        <f t="shared" si="0"/>
        <v>#N/A</v>
      </c>
      <c r="F47" s="20">
        <v>0</v>
      </c>
    </row>
    <row r="48" spans="1:6">
      <c r="A48" s="19" t="s">
        <v>68</v>
      </c>
      <c r="B48" s="19" t="s">
        <v>95</v>
      </c>
      <c r="C48" s="19">
        <v>0</v>
      </c>
      <c r="D48" s="20" t="e">
        <f>VLOOKUP(B48,[8]Sheet3!$B$2:$E$28,4,0)</f>
        <v>#N/A</v>
      </c>
      <c r="E48" s="20" t="e">
        <f t="shared" si="0"/>
        <v>#N/A</v>
      </c>
      <c r="F48" s="20">
        <v>0</v>
      </c>
    </row>
    <row r="49" spans="1:6">
      <c r="A49" s="22" t="s">
        <v>61</v>
      </c>
      <c r="B49" s="22" t="s">
        <v>96</v>
      </c>
      <c r="C49" s="19">
        <v>0</v>
      </c>
      <c r="D49" s="20" t="e">
        <f>VLOOKUP(B49,[8]Sheet3!$B$2:$E$28,4,0)</f>
        <v>#N/A</v>
      </c>
      <c r="E49" s="20" t="e">
        <f t="shared" si="0"/>
        <v>#N/A</v>
      </c>
      <c r="F49" s="20">
        <v>0</v>
      </c>
    </row>
    <row r="50" spans="1:6">
      <c r="A50" s="22" t="s">
        <v>40</v>
      </c>
      <c r="B50" s="19" t="s">
        <v>97</v>
      </c>
      <c r="C50" s="19">
        <v>0</v>
      </c>
      <c r="D50" s="20" t="e">
        <f>VLOOKUP(B50,[8]Sheet3!$B$2:$E$28,4,0)</f>
        <v>#N/A</v>
      </c>
      <c r="E50" s="20" t="e">
        <f t="shared" si="0"/>
        <v>#N/A</v>
      </c>
      <c r="F50" s="20">
        <v>0</v>
      </c>
    </row>
  </sheetData>
  <autoFilter ref="A1:F50">
    <extLst/>
  </autoFilter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F0"/>
  </sheetPr>
  <dimension ref="A1:K10"/>
  <sheetViews>
    <sheetView zoomScale="115" zoomScaleNormal="115" workbookViewId="0">
      <selection activeCell="P15" sqref="P15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3" width="5.72727272727273" customWidth="1"/>
    <col min="4" max="4" width="7.18181818181818" customWidth="1"/>
    <col min="5" max="5" width="5.72727272727273" customWidth="1"/>
    <col min="6" max="6" width="4.27272727272727" customWidth="1"/>
    <col min="7" max="7" width="5.72727272727273" customWidth="1"/>
    <col min="8" max="9" width="4.27272727272727" customWidth="1"/>
    <col min="10" max="10" width="8.63636363636364" customWidth="1"/>
    <col min="11" max="11" width="7.18181818181818" customWidth="1"/>
  </cols>
  <sheetData>
    <row r="1" spans="1:11">
      <c r="A1" s="1" t="s">
        <v>0</v>
      </c>
      <c r="B1" s="2" t="s">
        <v>18</v>
      </c>
      <c r="C1" s="2" t="s">
        <v>19</v>
      </c>
      <c r="D1" s="2" t="s">
        <v>107</v>
      </c>
      <c r="E1" s="2">
        <v>202105</v>
      </c>
      <c r="F1" s="2" t="s">
        <v>714</v>
      </c>
      <c r="G1" s="2" t="s">
        <v>715</v>
      </c>
      <c r="H1" s="2" t="s">
        <v>716</v>
      </c>
      <c r="I1" s="2" t="s">
        <v>713</v>
      </c>
      <c r="J1" s="15" t="s">
        <v>717</v>
      </c>
      <c r="K1" s="15" t="s">
        <v>718</v>
      </c>
    </row>
    <row r="2" spans="1:11">
      <c r="A2" s="4">
        <v>2</v>
      </c>
      <c r="B2" s="4" t="s">
        <v>34</v>
      </c>
      <c r="C2" s="4" t="s">
        <v>36</v>
      </c>
      <c r="D2" s="13">
        <f>VLOOKUP(C2,[9]表1!$C$1:$M$32,11,0)</f>
        <v>1800</v>
      </c>
      <c r="E2" s="13">
        <v>0</v>
      </c>
      <c r="F2" s="13">
        <v>0</v>
      </c>
      <c r="G2" s="13">
        <f>VLOOKUP(C2,'[7]述职报告 (2)'!$B$2:$D$21,3,0)</f>
        <v>0</v>
      </c>
      <c r="H2" s="13">
        <f t="shared" ref="H2:H9" si="0">D2*F2</f>
        <v>0</v>
      </c>
      <c r="I2" s="13">
        <f t="shared" ref="I2:I9" si="1">D2-H2</f>
        <v>1800</v>
      </c>
      <c r="J2" s="13">
        <f>VLOOKUP(C2,[8]Sheet4!$B$2:$E$24,4,0)</f>
        <v>0</v>
      </c>
      <c r="K2" s="16">
        <f>I2*J2</f>
        <v>0</v>
      </c>
    </row>
    <row r="3" spans="1:11">
      <c r="A3" s="4">
        <v>4</v>
      </c>
      <c r="B3" s="4" t="s">
        <v>40</v>
      </c>
      <c r="C3" s="4" t="s">
        <v>41</v>
      </c>
      <c r="D3" s="13">
        <f>VLOOKUP(C3,[9]表1!$C$1:$M$32,11,0)</f>
        <v>1000</v>
      </c>
      <c r="E3" s="13" t="e">
        <v>#N/A</v>
      </c>
      <c r="F3" s="13">
        <v>0</v>
      </c>
      <c r="G3" s="13" t="e">
        <f>VLOOKUP(C3,'[7]述职报告 (2)'!$B$2:$D$21,3,0)</f>
        <v>#N/A</v>
      </c>
      <c r="H3" s="13">
        <f t="shared" si="0"/>
        <v>0</v>
      </c>
      <c r="I3" s="13">
        <f t="shared" si="1"/>
        <v>1000</v>
      </c>
      <c r="J3" s="13">
        <f>VLOOKUP(C3,[8]Sheet4!$B$2:$E$24,4,0)</f>
        <v>0</v>
      </c>
      <c r="K3" s="16">
        <f t="shared" ref="K3:K10" si="2">I3*J3</f>
        <v>0</v>
      </c>
    </row>
    <row r="4" spans="1:11">
      <c r="A4" s="4">
        <v>5</v>
      </c>
      <c r="B4" s="4" t="s">
        <v>40</v>
      </c>
      <c r="C4" s="4" t="s">
        <v>42</v>
      </c>
      <c r="D4" s="13">
        <f>VLOOKUP(C4,[9]表1!$C$1:$M$32,11,0)</f>
        <v>900</v>
      </c>
      <c r="E4" s="13" t="e">
        <v>#N/A</v>
      </c>
      <c r="F4" s="13">
        <v>0</v>
      </c>
      <c r="G4" s="13" t="e">
        <f>VLOOKUP(C4,'[7]述职报告 (2)'!$B$2:$D$21,3,0)</f>
        <v>#N/A</v>
      </c>
      <c r="H4" s="13">
        <f t="shared" si="0"/>
        <v>0</v>
      </c>
      <c r="I4" s="13">
        <f t="shared" si="1"/>
        <v>900</v>
      </c>
      <c r="J4" s="13">
        <v>0</v>
      </c>
      <c r="K4" s="16">
        <f t="shared" si="2"/>
        <v>0</v>
      </c>
    </row>
    <row r="5" spans="1:11">
      <c r="A5" s="4">
        <v>7</v>
      </c>
      <c r="B5" s="4" t="s">
        <v>73</v>
      </c>
      <c r="C5" s="4" t="s">
        <v>74</v>
      </c>
      <c r="D5" s="13">
        <f>VLOOKUP(C5,[9]表1!$C$1:$M$32,11,0)</f>
        <v>1000</v>
      </c>
      <c r="E5" s="13" t="e">
        <v>#N/A</v>
      </c>
      <c r="F5" s="13">
        <v>0</v>
      </c>
      <c r="G5" s="13" t="e">
        <f>VLOOKUP(C5,'[7]述职报告 (2)'!$B$2:$D$21,3,0)</f>
        <v>#N/A</v>
      </c>
      <c r="H5" s="13">
        <f t="shared" si="0"/>
        <v>0</v>
      </c>
      <c r="I5" s="13">
        <f t="shared" si="1"/>
        <v>1000</v>
      </c>
      <c r="J5" s="13">
        <v>0</v>
      </c>
      <c r="K5" s="16">
        <f t="shared" si="2"/>
        <v>0</v>
      </c>
    </row>
    <row r="6" spans="1:11">
      <c r="A6" s="4">
        <v>10</v>
      </c>
      <c r="B6" s="4" t="s">
        <v>58</v>
      </c>
      <c r="C6" s="4" t="s">
        <v>39</v>
      </c>
      <c r="D6" s="13">
        <f>VLOOKUP(C6,[9]表1!$C$1:$M$32,11,0)</f>
        <v>1000</v>
      </c>
      <c r="E6" s="13" t="e">
        <v>#N/A</v>
      </c>
      <c r="F6" s="13">
        <v>0</v>
      </c>
      <c r="G6" s="13" t="e">
        <f>VLOOKUP(C6,'[7]述职报告 (2)'!$B$2:$D$21,3,0)</f>
        <v>#N/A</v>
      </c>
      <c r="H6" s="13">
        <f t="shared" si="0"/>
        <v>0</v>
      </c>
      <c r="I6" s="13">
        <f t="shared" si="1"/>
        <v>1000</v>
      </c>
      <c r="J6" s="13" t="str">
        <f>VLOOKUP(C6,[8]Sheet4!$B$2:$E$24,4,0)</f>
        <v>0.61</v>
      </c>
      <c r="K6" s="17">
        <f t="shared" si="2"/>
        <v>610</v>
      </c>
    </row>
    <row r="7" spans="1:11">
      <c r="A7" s="4">
        <v>11</v>
      </c>
      <c r="B7" s="4" t="s">
        <v>58</v>
      </c>
      <c r="C7" s="4" t="s">
        <v>59</v>
      </c>
      <c r="D7" s="13">
        <f>VLOOKUP(C7,[9]表1!$C$1:$M$32,11,0)</f>
        <v>500</v>
      </c>
      <c r="E7" s="13" t="e">
        <v>#N/A</v>
      </c>
      <c r="F7" s="13">
        <v>0</v>
      </c>
      <c r="G7" s="13" t="e">
        <f>VLOOKUP(C7,'[7]述职报告 (2)'!$B$2:$D$21,3,0)</f>
        <v>#N/A</v>
      </c>
      <c r="H7" s="13">
        <f t="shared" si="0"/>
        <v>0</v>
      </c>
      <c r="I7" s="13">
        <f t="shared" si="1"/>
        <v>500</v>
      </c>
      <c r="J7" s="13" t="str">
        <f>VLOOKUP(C7,[8]Sheet4!$B$2:$E$24,4,0)</f>
        <v>0.67</v>
      </c>
      <c r="K7" s="17">
        <f t="shared" si="2"/>
        <v>335</v>
      </c>
    </row>
    <row r="8" spans="1:11">
      <c r="A8" s="4">
        <v>12</v>
      </c>
      <c r="B8" s="4" t="s">
        <v>58</v>
      </c>
      <c r="C8" s="4" t="s">
        <v>60</v>
      </c>
      <c r="D8" s="13">
        <f>VLOOKUP(C8,[9]表1!$C$1:$M$32,11,0)</f>
        <v>500</v>
      </c>
      <c r="E8" s="13" t="e">
        <v>#N/A</v>
      </c>
      <c r="F8" s="13">
        <v>0</v>
      </c>
      <c r="G8" s="13" t="e">
        <f>VLOOKUP(C8,'[7]述职报告 (2)'!$B$2:$D$21,3,0)</f>
        <v>#N/A</v>
      </c>
      <c r="H8" s="13">
        <f t="shared" si="0"/>
        <v>0</v>
      </c>
      <c r="I8" s="13">
        <f t="shared" si="1"/>
        <v>500</v>
      </c>
      <c r="J8" s="13">
        <v>0</v>
      </c>
      <c r="K8" s="16">
        <f t="shared" si="2"/>
        <v>0</v>
      </c>
    </row>
    <row r="9" spans="1:11">
      <c r="A9" s="4">
        <v>14</v>
      </c>
      <c r="B9" s="4" t="s">
        <v>61</v>
      </c>
      <c r="C9" s="4" t="s">
        <v>63</v>
      </c>
      <c r="D9" s="13">
        <f>VLOOKUP(C9,[9]表1!$C$1:$M$32,11,0)</f>
        <v>500</v>
      </c>
      <c r="E9" s="13" t="e">
        <v>#N/A</v>
      </c>
      <c r="F9" s="13">
        <v>0</v>
      </c>
      <c r="G9" s="13" t="e">
        <f>VLOOKUP(C9,'[7]述职报告 (2)'!$B$2:$D$21,3,0)</f>
        <v>#N/A</v>
      </c>
      <c r="H9" s="13">
        <f t="shared" si="0"/>
        <v>0</v>
      </c>
      <c r="I9" s="13">
        <f t="shared" si="1"/>
        <v>500</v>
      </c>
      <c r="J9" s="13" t="str">
        <f>VLOOKUP(C9,[8]Sheet4!$B$2:$E$24,4,0)</f>
        <v>1</v>
      </c>
      <c r="K9" s="17">
        <f t="shared" si="2"/>
        <v>500</v>
      </c>
    </row>
    <row r="10" spans="1:11">
      <c r="A10" s="4">
        <v>34</v>
      </c>
      <c r="B10" s="14" t="s">
        <v>73</v>
      </c>
      <c r="C10" s="4" t="s">
        <v>79</v>
      </c>
      <c r="D10" s="13">
        <v>600</v>
      </c>
      <c r="E10" s="13" t="e">
        <v>#N/A</v>
      </c>
      <c r="F10" s="13">
        <v>0</v>
      </c>
      <c r="G10" s="13" t="e">
        <f>VLOOKUP(C10,'[7]述职报告 (2)'!$B$2:$D$21,3,0)</f>
        <v>#N/A</v>
      </c>
      <c r="H10" s="14">
        <f t="shared" ref="H10:H27" si="3">D10*F10</f>
        <v>0</v>
      </c>
      <c r="I10" s="13">
        <f t="shared" ref="I10:I27" si="4">D10-H10</f>
        <v>600</v>
      </c>
      <c r="J10" s="13" t="str">
        <f>VLOOKUP(C10,[8]Sheet4!$B$2:$E$24,4,0)</f>
        <v>1</v>
      </c>
      <c r="K10" s="17">
        <f t="shared" si="2"/>
        <v>600</v>
      </c>
    </row>
  </sheetData>
  <autoFilter ref="A1:K10">
    <filterColumn colId="5">
      <customFilters>
        <customFilter operator="equal" val="0"/>
      </customFilters>
    </filterColumn>
    <extLst/>
  </autoFilter>
  <dataValidations count="1">
    <dataValidation type="list" allowBlank="1" showInputMessage="1" showErrorMessage="1" sqref="G1">
      <formula1>$Q$6:$Q$9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"/>
  <sheetViews>
    <sheetView topLeftCell="N1" workbookViewId="0">
      <selection activeCell="AA9" sqref="AA9"/>
    </sheetView>
  </sheetViews>
  <sheetFormatPr defaultColWidth="8.72727272727273" defaultRowHeight="14" outlineLevelRow="1"/>
  <cols>
    <col min="1" max="1" width="3.36363636363636" customWidth="1"/>
    <col min="2" max="2" width="7.18181818181818" customWidth="1"/>
    <col min="3" max="4" width="5.72727272727273" customWidth="1"/>
    <col min="5" max="5" width="15.0909090909091" customWidth="1"/>
    <col min="6" max="6" width="5.72727272727273" customWidth="1"/>
    <col min="7" max="7" width="15.9090909090909" customWidth="1"/>
    <col min="8" max="8" width="9.36363636363636" customWidth="1"/>
    <col min="9" max="10" width="7.90909090909091" customWidth="1"/>
    <col min="11" max="11" width="6.27272727272727" customWidth="1"/>
    <col min="12" max="13" width="7.18181818181818" customWidth="1"/>
    <col min="14" max="14" width="6.27272727272727" customWidth="1"/>
    <col min="15" max="15" width="7.18181818181818" customWidth="1"/>
    <col min="16" max="17" width="6.27272727272727" customWidth="1"/>
    <col min="18" max="18" width="8.45454545454546" customWidth="1"/>
    <col min="19" max="19" width="7.18181818181818" customWidth="1"/>
    <col min="20" max="20" width="8.45454545454546" customWidth="1"/>
    <col min="21" max="21" width="6.27272727272727" customWidth="1"/>
    <col min="22" max="22" width="6.45454545454545" customWidth="1"/>
    <col min="23" max="23" width="7.18181818181818" customWidth="1"/>
    <col min="24" max="24" width="6.45454545454545" customWidth="1"/>
    <col min="25" max="25" width="7.18181818181818" customWidth="1"/>
    <col min="26" max="26" width="7" customWidth="1"/>
    <col min="27" max="28" width="6.27272727272727" customWidth="1"/>
    <col min="29" max="29" width="7.18181818181818" customWidth="1"/>
    <col min="30" max="30" width="5" customWidth="1"/>
    <col min="31" max="31" width="8.63636363636364" customWidth="1"/>
    <col min="32" max="33" width="6.45454545454545" customWidth="1"/>
    <col min="34" max="34" width="5.72727272727273" customWidth="1"/>
    <col min="35" max="36" width="7.18181818181818" customWidth="1"/>
  </cols>
  <sheetData>
    <row r="1" ht="19" spans="1:36">
      <c r="A1" s="1" t="s">
        <v>0</v>
      </c>
      <c r="B1" s="2" t="s">
        <v>18</v>
      </c>
      <c r="C1" s="2" t="s">
        <v>19</v>
      </c>
      <c r="D1" s="2" t="s">
        <v>98</v>
      </c>
      <c r="E1" s="3" t="s">
        <v>99</v>
      </c>
      <c r="F1" s="2" t="s">
        <v>100</v>
      </c>
      <c r="G1" s="2" t="s">
        <v>101</v>
      </c>
      <c r="H1" s="2" t="s">
        <v>102</v>
      </c>
      <c r="I1" s="1" t="s">
        <v>103</v>
      </c>
      <c r="J1" s="1" t="s">
        <v>104</v>
      </c>
      <c r="K1" s="1" t="s">
        <v>105</v>
      </c>
      <c r="L1" s="6" t="s">
        <v>106</v>
      </c>
      <c r="M1" s="6" t="s">
        <v>107</v>
      </c>
      <c r="N1" s="6" t="s">
        <v>108</v>
      </c>
      <c r="O1" s="6" t="s">
        <v>109</v>
      </c>
      <c r="P1" s="6" t="s">
        <v>110</v>
      </c>
      <c r="Q1" s="6" t="s">
        <v>111</v>
      </c>
      <c r="R1" s="6" t="s">
        <v>719</v>
      </c>
      <c r="S1" s="6" t="s">
        <v>113</v>
      </c>
      <c r="T1" s="6" t="s">
        <v>114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29</v>
      </c>
      <c r="AD1" s="6" t="s">
        <v>30</v>
      </c>
      <c r="AE1" s="12" t="s">
        <v>31</v>
      </c>
      <c r="AF1" s="12" t="s">
        <v>115</v>
      </c>
      <c r="AG1" s="12" t="s">
        <v>116</v>
      </c>
      <c r="AH1" s="12" t="s">
        <v>117</v>
      </c>
      <c r="AI1" s="12" t="s">
        <v>32</v>
      </c>
      <c r="AJ1" s="6" t="s">
        <v>33</v>
      </c>
    </row>
    <row r="2" spans="1:36">
      <c r="A2" s="4">
        <v>2</v>
      </c>
      <c r="B2" s="4" t="s">
        <v>34</v>
      </c>
      <c r="C2" s="4" t="s">
        <v>36</v>
      </c>
      <c r="D2" s="4">
        <f>VLOOKUP(C:C,'[1]员工信息表（全部在职人员）'!$D$3:$J$45,7,0)</f>
        <v>191101</v>
      </c>
      <c r="E2" s="195" t="s">
        <v>689</v>
      </c>
      <c r="F2" s="4" t="s">
        <v>121</v>
      </c>
      <c r="G2" s="4" t="s">
        <v>720</v>
      </c>
      <c r="H2" s="4">
        <v>18611801026</v>
      </c>
      <c r="I2" s="7">
        <v>43770</v>
      </c>
      <c r="J2" s="7">
        <v>43800</v>
      </c>
      <c r="K2" s="7"/>
      <c r="L2" s="8">
        <v>2200</v>
      </c>
      <c r="M2" s="9">
        <v>1800</v>
      </c>
      <c r="N2" s="9">
        <v>0</v>
      </c>
      <c r="O2" s="9">
        <v>3000</v>
      </c>
      <c r="P2" s="9"/>
      <c r="Q2" s="9"/>
      <c r="R2" s="9"/>
      <c r="S2" s="9">
        <f>SUM(L2:R2)</f>
        <v>7000</v>
      </c>
      <c r="T2" s="10">
        <v>21.75</v>
      </c>
      <c r="U2" s="11">
        <v>1</v>
      </c>
      <c r="V2" s="9">
        <f>S2/T2*U2</f>
        <v>321.84</v>
      </c>
      <c r="W2" s="9">
        <f>VLOOKUP(C2,'6月绩效'!B3:F51,5,0)</f>
        <v>1800</v>
      </c>
      <c r="X2" s="9">
        <v>190</v>
      </c>
      <c r="Y2" s="9">
        <f>S2-V2-W2-X2</f>
        <v>4688.16</v>
      </c>
      <c r="Z2" s="9"/>
      <c r="AA2" s="9"/>
      <c r="AB2" s="9"/>
      <c r="AC2" s="9">
        <f>Z2+Y2+AA2+AB2</f>
        <v>4688.16</v>
      </c>
      <c r="AD2" s="11">
        <v>0</v>
      </c>
      <c r="AE2" s="8">
        <v>190</v>
      </c>
      <c r="AF2" s="8">
        <v>304</v>
      </c>
      <c r="AG2" s="8">
        <v>110.2</v>
      </c>
      <c r="AH2" s="8">
        <v>19</v>
      </c>
      <c r="AI2" s="8">
        <v>433.2</v>
      </c>
      <c r="AJ2" s="9">
        <f>AC2-AD2-AE2-AI2</f>
        <v>4064.96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workbookViewId="0">
      <pane xSplit="3" ySplit="1" topLeftCell="D86" activePane="bottomRight" state="frozen"/>
      <selection/>
      <selection pane="topRight"/>
      <selection pane="bottomLeft"/>
      <selection pane="bottomRight" activeCell="N102" sqref="N102"/>
    </sheetView>
  </sheetViews>
  <sheetFormatPr defaultColWidth="8.72727272727273" defaultRowHeight="14"/>
  <cols>
    <col min="1" max="1" width="19.2727272727273" style="173" customWidth="1"/>
    <col min="2" max="2" width="16.7272727272727" style="173" customWidth="1"/>
    <col min="3" max="3" width="5.72727272727273" style="173" customWidth="1"/>
    <col min="4" max="4" width="7.90909090909091" style="173" customWidth="1"/>
    <col min="5" max="5" width="6.27272727272727" style="173" customWidth="1"/>
    <col min="6" max="7" width="7.18181818181818" style="173" customWidth="1"/>
    <col min="8" max="8" width="6.45454545454545" style="173" customWidth="1"/>
    <col min="9" max="9" width="7.90909090909091" style="173" customWidth="1"/>
    <col min="10" max="10" width="6.45454545454545" style="173" customWidth="1"/>
    <col min="11" max="11" width="4.81818181818182" style="173" customWidth="1"/>
    <col min="12" max="12" width="7.18181818181818" style="173" customWidth="1"/>
    <col min="13" max="13" width="7.90909090909091" style="173" customWidth="1"/>
    <col min="14" max="14" width="6.45454545454545" style="174" customWidth="1"/>
    <col min="15" max="15" width="8.63636363636364" style="173" customWidth="1"/>
    <col min="16" max="17" width="7.18181818181818" style="173" customWidth="1"/>
    <col min="18" max="18" width="8.72727272727273" style="175"/>
  </cols>
  <sheetData>
    <row r="1" s="167" customFormat="1" ht="19" spans="1:18">
      <c r="A1" s="176" t="s">
        <v>17</v>
      </c>
      <c r="B1" s="2" t="s">
        <v>18</v>
      </c>
      <c r="C1" s="2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6" t="s">
        <v>26</v>
      </c>
      <c r="K1" s="6" t="s">
        <v>27</v>
      </c>
      <c r="L1" s="6" t="s">
        <v>28</v>
      </c>
      <c r="M1" s="6" t="s">
        <v>29</v>
      </c>
      <c r="N1" s="6" t="s">
        <v>30</v>
      </c>
      <c r="O1" s="12" t="s">
        <v>31</v>
      </c>
      <c r="P1" s="12" t="s">
        <v>32</v>
      </c>
      <c r="Q1" s="6" t="s">
        <v>33</v>
      </c>
      <c r="R1" s="185"/>
    </row>
    <row r="2" spans="1:17">
      <c r="A2" s="177"/>
      <c r="B2" s="4" t="s">
        <v>34</v>
      </c>
      <c r="C2" s="4" t="s">
        <v>35</v>
      </c>
      <c r="D2" s="9">
        <v>10000</v>
      </c>
      <c r="E2" s="9"/>
      <c r="F2" s="9">
        <v>0</v>
      </c>
      <c r="G2" s="9">
        <v>0</v>
      </c>
      <c r="H2" s="9"/>
      <c r="I2" s="9">
        <v>10000</v>
      </c>
      <c r="J2" s="9"/>
      <c r="K2" s="9"/>
      <c r="L2" s="9"/>
      <c r="M2" s="9">
        <v>10000</v>
      </c>
      <c r="N2" s="11">
        <v>48.06</v>
      </c>
      <c r="O2" s="8">
        <v>450</v>
      </c>
      <c r="P2" s="8">
        <v>948</v>
      </c>
      <c r="Q2" s="9">
        <v>8553.94</v>
      </c>
    </row>
    <row r="3" ht="19" spans="1:17">
      <c r="A3" s="176" t="s">
        <v>17</v>
      </c>
      <c r="B3" s="2" t="s">
        <v>18</v>
      </c>
      <c r="C3" s="2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30</v>
      </c>
      <c r="O3" s="12" t="s">
        <v>31</v>
      </c>
      <c r="P3" s="12" t="s">
        <v>32</v>
      </c>
      <c r="Q3" s="6" t="s">
        <v>33</v>
      </c>
    </row>
    <row r="4" spans="1:17">
      <c r="A4" s="177"/>
      <c r="B4" s="4" t="s">
        <v>34</v>
      </c>
      <c r="C4" s="4" t="s">
        <v>36</v>
      </c>
      <c r="D4" s="9">
        <v>7000</v>
      </c>
      <c r="E4" s="11">
        <v>1</v>
      </c>
      <c r="F4" s="9">
        <v>321.84</v>
      </c>
      <c r="G4" s="9">
        <v>1800</v>
      </c>
      <c r="H4" s="9">
        <v>190</v>
      </c>
      <c r="I4" s="9">
        <v>4688.16</v>
      </c>
      <c r="J4" s="9"/>
      <c r="K4" s="9"/>
      <c r="L4" s="9"/>
      <c r="M4" s="9">
        <v>4688.16</v>
      </c>
      <c r="N4" s="11">
        <v>0</v>
      </c>
      <c r="O4" s="8">
        <v>190</v>
      </c>
      <c r="P4" s="8">
        <v>433.2</v>
      </c>
      <c r="Q4" s="9">
        <v>4064.96</v>
      </c>
    </row>
    <row r="5" ht="19" spans="1:17">
      <c r="A5" s="176" t="s">
        <v>17</v>
      </c>
      <c r="B5" s="2" t="s">
        <v>18</v>
      </c>
      <c r="C5" s="2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12" t="s">
        <v>31</v>
      </c>
      <c r="P5" s="12" t="s">
        <v>32</v>
      </c>
      <c r="Q5" s="6" t="s">
        <v>33</v>
      </c>
    </row>
    <row r="6" spans="1:17">
      <c r="A6" s="177"/>
      <c r="B6" s="4" t="s">
        <v>34</v>
      </c>
      <c r="C6" s="4" t="s">
        <v>37</v>
      </c>
      <c r="D6" s="9">
        <v>4000</v>
      </c>
      <c r="E6" s="9"/>
      <c r="F6" s="9">
        <v>0</v>
      </c>
      <c r="G6" s="9">
        <v>0</v>
      </c>
      <c r="H6" s="9"/>
      <c r="I6" s="9">
        <v>4000</v>
      </c>
      <c r="J6" s="9"/>
      <c r="K6" s="9"/>
      <c r="L6" s="9"/>
      <c r="M6" s="9">
        <v>4000</v>
      </c>
      <c r="N6" s="11">
        <v>0</v>
      </c>
      <c r="O6" s="168"/>
      <c r="P6" s="8">
        <v>417.31</v>
      </c>
      <c r="Q6" s="9">
        <v>3582.69</v>
      </c>
    </row>
    <row r="7" ht="19" spans="1:17">
      <c r="A7" s="176" t="s">
        <v>17</v>
      </c>
      <c r="B7" s="2" t="s">
        <v>18</v>
      </c>
      <c r="C7" s="2" t="s">
        <v>19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24</v>
      </c>
      <c r="I7" s="6" t="s">
        <v>25</v>
      </c>
      <c r="J7" s="6" t="s">
        <v>26</v>
      </c>
      <c r="K7" s="6" t="s">
        <v>27</v>
      </c>
      <c r="L7" s="6" t="s">
        <v>28</v>
      </c>
      <c r="M7" s="6" t="s">
        <v>29</v>
      </c>
      <c r="N7" s="6" t="s">
        <v>30</v>
      </c>
      <c r="O7" s="12" t="s">
        <v>31</v>
      </c>
      <c r="P7" s="12" t="s">
        <v>32</v>
      </c>
      <c r="Q7" s="6" t="s">
        <v>33</v>
      </c>
    </row>
    <row r="8" s="167" customFormat="1" spans="1:18">
      <c r="A8" s="177"/>
      <c r="B8" s="4" t="s">
        <v>38</v>
      </c>
      <c r="C8" s="4" t="s">
        <v>39</v>
      </c>
      <c r="D8" s="9">
        <v>10000</v>
      </c>
      <c r="E8" s="9"/>
      <c r="F8" s="9">
        <v>0</v>
      </c>
      <c r="G8" s="9">
        <v>400</v>
      </c>
      <c r="H8" s="9"/>
      <c r="I8" s="9">
        <v>9600</v>
      </c>
      <c r="J8" s="9"/>
      <c r="K8" s="9"/>
      <c r="L8" s="11">
        <v>610</v>
      </c>
      <c r="M8" s="9">
        <v>10210</v>
      </c>
      <c r="N8" s="11">
        <v>138.89</v>
      </c>
      <c r="O8" s="168"/>
      <c r="P8" s="8">
        <v>580.5</v>
      </c>
      <c r="Q8" s="9">
        <v>9490.61</v>
      </c>
      <c r="R8" s="185"/>
    </row>
    <row r="9" ht="19" spans="1:17">
      <c r="A9" s="176" t="s">
        <v>17</v>
      </c>
      <c r="B9" s="2" t="s">
        <v>18</v>
      </c>
      <c r="C9" s="2" t="s">
        <v>19</v>
      </c>
      <c r="D9" s="6" t="s">
        <v>20</v>
      </c>
      <c r="E9" s="6" t="s">
        <v>21</v>
      </c>
      <c r="F9" s="6" t="s">
        <v>22</v>
      </c>
      <c r="G9" s="6" t="s">
        <v>23</v>
      </c>
      <c r="H9" s="6" t="s">
        <v>24</v>
      </c>
      <c r="I9" s="6" t="s">
        <v>25</v>
      </c>
      <c r="J9" s="6" t="s">
        <v>26</v>
      </c>
      <c r="K9" s="6" t="s">
        <v>27</v>
      </c>
      <c r="L9" s="6" t="s">
        <v>28</v>
      </c>
      <c r="M9" s="6" t="s">
        <v>29</v>
      </c>
      <c r="N9" s="6" t="s">
        <v>30</v>
      </c>
      <c r="O9" s="12" t="s">
        <v>31</v>
      </c>
      <c r="P9" s="12" t="s">
        <v>32</v>
      </c>
      <c r="Q9" s="6" t="s">
        <v>33</v>
      </c>
    </row>
    <row r="10" spans="1:17">
      <c r="A10" s="177"/>
      <c r="B10" s="4" t="s">
        <v>40</v>
      </c>
      <c r="C10" s="4" t="s">
        <v>41</v>
      </c>
      <c r="D10" s="9">
        <v>10900</v>
      </c>
      <c r="E10" s="9"/>
      <c r="F10" s="9">
        <v>0</v>
      </c>
      <c r="G10" s="9">
        <v>1000</v>
      </c>
      <c r="H10" s="9"/>
      <c r="I10" s="9">
        <v>9900</v>
      </c>
      <c r="J10" s="9"/>
      <c r="K10" s="9"/>
      <c r="L10" s="9"/>
      <c r="M10" s="9">
        <v>9900</v>
      </c>
      <c r="N10" s="11">
        <v>74.48</v>
      </c>
      <c r="O10" s="168"/>
      <c r="P10" s="8">
        <v>417.31</v>
      </c>
      <c r="Q10" s="9">
        <v>9408.21</v>
      </c>
    </row>
    <row r="11" ht="19" spans="1:17">
      <c r="A11" s="176" t="s">
        <v>17</v>
      </c>
      <c r="B11" s="2" t="s">
        <v>18</v>
      </c>
      <c r="C11" s="2" t="s">
        <v>19</v>
      </c>
      <c r="D11" s="6" t="s">
        <v>20</v>
      </c>
      <c r="E11" s="6" t="s">
        <v>21</v>
      </c>
      <c r="F11" s="6" t="s">
        <v>22</v>
      </c>
      <c r="G11" s="6" t="s">
        <v>23</v>
      </c>
      <c r="H11" s="6" t="s">
        <v>24</v>
      </c>
      <c r="I11" s="6" t="s">
        <v>25</v>
      </c>
      <c r="J11" s="6" t="s">
        <v>26</v>
      </c>
      <c r="K11" s="6" t="s">
        <v>27</v>
      </c>
      <c r="L11" s="6" t="s">
        <v>28</v>
      </c>
      <c r="M11" s="6" t="s">
        <v>29</v>
      </c>
      <c r="N11" s="6" t="s">
        <v>30</v>
      </c>
      <c r="O11" s="12" t="s">
        <v>31</v>
      </c>
      <c r="P11" s="12" t="s">
        <v>32</v>
      </c>
      <c r="Q11" s="6" t="s">
        <v>33</v>
      </c>
    </row>
    <row r="12" spans="1:17">
      <c r="A12" s="177"/>
      <c r="B12" s="4" t="s">
        <v>40</v>
      </c>
      <c r="C12" s="4" t="s">
        <v>42</v>
      </c>
      <c r="D12" s="9">
        <v>9000</v>
      </c>
      <c r="E12" s="9"/>
      <c r="F12" s="9">
        <v>0</v>
      </c>
      <c r="G12" s="9">
        <v>900</v>
      </c>
      <c r="H12" s="9"/>
      <c r="I12" s="9">
        <v>8100</v>
      </c>
      <c r="J12" s="9"/>
      <c r="K12" s="9"/>
      <c r="L12" s="9"/>
      <c r="M12" s="9">
        <v>8100</v>
      </c>
      <c r="N12" s="11">
        <v>75.9</v>
      </c>
      <c r="O12" s="168"/>
      <c r="P12" s="8">
        <v>570</v>
      </c>
      <c r="Q12" s="9">
        <v>7454.1</v>
      </c>
    </row>
    <row r="13" ht="19" spans="1:17">
      <c r="A13" s="176" t="s">
        <v>17</v>
      </c>
      <c r="B13" s="2" t="s">
        <v>18</v>
      </c>
      <c r="C13" s="2" t="s">
        <v>19</v>
      </c>
      <c r="D13" s="6" t="s">
        <v>20</v>
      </c>
      <c r="E13" s="6" t="s">
        <v>21</v>
      </c>
      <c r="F13" s="6" t="s">
        <v>22</v>
      </c>
      <c r="G13" s="6" t="s">
        <v>23</v>
      </c>
      <c r="H13" s="6" t="s">
        <v>24</v>
      </c>
      <c r="I13" s="6" t="s">
        <v>25</v>
      </c>
      <c r="J13" s="6" t="s">
        <v>26</v>
      </c>
      <c r="K13" s="6" t="s">
        <v>27</v>
      </c>
      <c r="L13" s="6" t="s">
        <v>28</v>
      </c>
      <c r="M13" s="6" t="s">
        <v>29</v>
      </c>
      <c r="N13" s="6" t="s">
        <v>30</v>
      </c>
      <c r="O13" s="12" t="s">
        <v>31</v>
      </c>
      <c r="P13" s="12" t="s">
        <v>32</v>
      </c>
      <c r="Q13" s="6" t="s">
        <v>33</v>
      </c>
    </row>
    <row r="14" spans="1:17">
      <c r="A14" s="177"/>
      <c r="B14" s="4" t="s">
        <v>40</v>
      </c>
      <c r="C14" s="4" t="s">
        <v>43</v>
      </c>
      <c r="D14" s="9">
        <v>9000</v>
      </c>
      <c r="E14" s="9"/>
      <c r="F14" s="9">
        <v>0</v>
      </c>
      <c r="G14" s="9">
        <v>900</v>
      </c>
      <c r="H14" s="9"/>
      <c r="I14" s="9">
        <v>8100</v>
      </c>
      <c r="J14" s="9"/>
      <c r="K14" s="9"/>
      <c r="L14" s="9"/>
      <c r="M14" s="9">
        <v>8100</v>
      </c>
      <c r="N14" s="11">
        <v>80.48</v>
      </c>
      <c r="O14" s="168"/>
      <c r="P14" s="8">
        <v>417.31</v>
      </c>
      <c r="Q14" s="9">
        <v>7602.21</v>
      </c>
    </row>
    <row r="15" ht="19" spans="1:17">
      <c r="A15" s="176" t="s">
        <v>17</v>
      </c>
      <c r="B15" s="2" t="s">
        <v>18</v>
      </c>
      <c r="C15" s="2" t="s">
        <v>19</v>
      </c>
      <c r="D15" s="6" t="s">
        <v>20</v>
      </c>
      <c r="E15" s="6" t="s">
        <v>21</v>
      </c>
      <c r="F15" s="6" t="s">
        <v>22</v>
      </c>
      <c r="G15" s="6" t="s">
        <v>23</v>
      </c>
      <c r="H15" s="6" t="s">
        <v>24</v>
      </c>
      <c r="I15" s="6" t="s">
        <v>25</v>
      </c>
      <c r="J15" s="6" t="s">
        <v>26</v>
      </c>
      <c r="K15" s="6" t="s">
        <v>27</v>
      </c>
      <c r="L15" s="6" t="s">
        <v>28</v>
      </c>
      <c r="M15" s="6" t="s">
        <v>29</v>
      </c>
      <c r="N15" s="6" t="s">
        <v>30</v>
      </c>
      <c r="O15" s="12" t="s">
        <v>31</v>
      </c>
      <c r="P15" s="12" t="s">
        <v>32</v>
      </c>
      <c r="Q15" s="6" t="s">
        <v>33</v>
      </c>
    </row>
    <row r="16" spans="1:17">
      <c r="A16" s="177"/>
      <c r="B16" s="4" t="s">
        <v>44</v>
      </c>
      <c r="C16" s="4" t="s">
        <v>45</v>
      </c>
      <c r="D16" s="9">
        <v>6400</v>
      </c>
      <c r="E16" s="9"/>
      <c r="F16" s="9">
        <v>0</v>
      </c>
      <c r="G16" s="9">
        <v>0</v>
      </c>
      <c r="H16" s="9"/>
      <c r="I16" s="9">
        <v>6400</v>
      </c>
      <c r="J16" s="9"/>
      <c r="K16" s="9"/>
      <c r="L16" s="9"/>
      <c r="M16" s="9">
        <v>6400</v>
      </c>
      <c r="N16" s="11">
        <v>29.48</v>
      </c>
      <c r="O16" s="168"/>
      <c r="P16" s="8">
        <v>417.31</v>
      </c>
      <c r="Q16" s="9">
        <v>5953.21</v>
      </c>
    </row>
    <row r="17" s="167" customFormat="1" ht="19" spans="1:18">
      <c r="A17" s="176" t="s">
        <v>17</v>
      </c>
      <c r="B17" s="2" t="s">
        <v>18</v>
      </c>
      <c r="C17" s="2" t="s">
        <v>19</v>
      </c>
      <c r="D17" s="6" t="s">
        <v>20</v>
      </c>
      <c r="E17" s="6" t="s">
        <v>21</v>
      </c>
      <c r="F17" s="6" t="s">
        <v>22</v>
      </c>
      <c r="G17" s="6" t="s">
        <v>23</v>
      </c>
      <c r="H17" s="6" t="s">
        <v>24</v>
      </c>
      <c r="I17" s="6" t="s">
        <v>25</v>
      </c>
      <c r="J17" s="6" t="s">
        <v>26</v>
      </c>
      <c r="K17" s="6" t="s">
        <v>27</v>
      </c>
      <c r="L17" s="6" t="s">
        <v>28</v>
      </c>
      <c r="M17" s="6" t="s">
        <v>29</v>
      </c>
      <c r="N17" s="6" t="s">
        <v>30</v>
      </c>
      <c r="O17" s="12" t="s">
        <v>31</v>
      </c>
      <c r="P17" s="12" t="s">
        <v>32</v>
      </c>
      <c r="Q17" s="6" t="s">
        <v>33</v>
      </c>
      <c r="R17" s="185"/>
    </row>
    <row r="18" s="148" customFormat="1" spans="1:18">
      <c r="A18" s="177"/>
      <c r="B18" s="4" t="s">
        <v>44</v>
      </c>
      <c r="C18" s="4" t="s">
        <v>46</v>
      </c>
      <c r="D18" s="9">
        <v>4000</v>
      </c>
      <c r="E18" s="9"/>
      <c r="F18" s="9">
        <v>0</v>
      </c>
      <c r="G18" s="9">
        <v>0</v>
      </c>
      <c r="H18" s="9"/>
      <c r="I18" s="9">
        <v>4000</v>
      </c>
      <c r="J18" s="9"/>
      <c r="K18" s="9"/>
      <c r="L18" s="9"/>
      <c r="M18" s="9">
        <v>4000</v>
      </c>
      <c r="N18" s="11">
        <v>0</v>
      </c>
      <c r="O18" s="168"/>
      <c r="P18" s="8">
        <v>417.31</v>
      </c>
      <c r="Q18" s="9">
        <v>3582.69</v>
      </c>
      <c r="R18" s="186"/>
    </row>
    <row r="19" ht="19" spans="1:17">
      <c r="A19" s="176" t="s">
        <v>17</v>
      </c>
      <c r="B19" s="2" t="s">
        <v>18</v>
      </c>
      <c r="C19" s="2" t="s">
        <v>19</v>
      </c>
      <c r="D19" s="6" t="s">
        <v>20</v>
      </c>
      <c r="E19" s="6" t="s">
        <v>21</v>
      </c>
      <c r="F19" s="6" t="s">
        <v>22</v>
      </c>
      <c r="G19" s="6" t="s">
        <v>23</v>
      </c>
      <c r="H19" s="6" t="s">
        <v>24</v>
      </c>
      <c r="I19" s="6" t="s">
        <v>25</v>
      </c>
      <c r="J19" s="6" t="s">
        <v>26</v>
      </c>
      <c r="K19" s="6" t="s">
        <v>27</v>
      </c>
      <c r="L19" s="6" t="s">
        <v>28</v>
      </c>
      <c r="M19" s="6" t="s">
        <v>29</v>
      </c>
      <c r="N19" s="6" t="s">
        <v>30</v>
      </c>
      <c r="O19" s="12" t="s">
        <v>31</v>
      </c>
      <c r="P19" s="12" t="s">
        <v>32</v>
      </c>
      <c r="Q19" s="6" t="s">
        <v>33</v>
      </c>
    </row>
    <row r="20" spans="1:17">
      <c r="A20" s="177"/>
      <c r="B20" s="4" t="s">
        <v>44</v>
      </c>
      <c r="C20" s="4" t="s">
        <v>47</v>
      </c>
      <c r="D20" s="9">
        <v>4500</v>
      </c>
      <c r="E20" s="9"/>
      <c r="F20" s="9">
        <v>0</v>
      </c>
      <c r="G20" s="9">
        <v>80</v>
      </c>
      <c r="H20" s="9"/>
      <c r="I20" s="9">
        <v>4420</v>
      </c>
      <c r="J20" s="9"/>
      <c r="K20" s="9"/>
      <c r="L20" s="9"/>
      <c r="M20" s="9">
        <v>4420</v>
      </c>
      <c r="N20" s="11">
        <v>0</v>
      </c>
      <c r="O20" s="168"/>
      <c r="P20" s="8">
        <v>417.31</v>
      </c>
      <c r="Q20" s="9">
        <v>4002.69</v>
      </c>
    </row>
    <row r="21" ht="19" spans="1:17">
      <c r="A21" s="176" t="s">
        <v>17</v>
      </c>
      <c r="B21" s="2" t="s">
        <v>18</v>
      </c>
      <c r="C21" s="2" t="s">
        <v>19</v>
      </c>
      <c r="D21" s="6" t="s">
        <v>20</v>
      </c>
      <c r="E21" s="6" t="s">
        <v>21</v>
      </c>
      <c r="F21" s="6" t="s">
        <v>22</v>
      </c>
      <c r="G21" s="6" t="s">
        <v>23</v>
      </c>
      <c r="H21" s="6" t="s">
        <v>24</v>
      </c>
      <c r="I21" s="6" t="s">
        <v>25</v>
      </c>
      <c r="J21" s="6" t="s">
        <v>26</v>
      </c>
      <c r="K21" s="6" t="s">
        <v>27</v>
      </c>
      <c r="L21" s="6" t="s">
        <v>28</v>
      </c>
      <c r="M21" s="6" t="s">
        <v>29</v>
      </c>
      <c r="N21" s="6" t="s">
        <v>30</v>
      </c>
      <c r="O21" s="12" t="s">
        <v>31</v>
      </c>
      <c r="P21" s="12" t="s">
        <v>32</v>
      </c>
      <c r="Q21" s="6" t="s">
        <v>33</v>
      </c>
    </row>
    <row r="22" spans="1:17">
      <c r="A22" s="177"/>
      <c r="B22" s="4" t="s">
        <v>48</v>
      </c>
      <c r="C22" s="4" t="s">
        <v>49</v>
      </c>
      <c r="D22" s="9">
        <v>10000</v>
      </c>
      <c r="E22" s="9"/>
      <c r="F22" s="9">
        <v>0</v>
      </c>
      <c r="G22" s="9">
        <v>0</v>
      </c>
      <c r="H22" s="9"/>
      <c r="I22" s="9">
        <v>10000</v>
      </c>
      <c r="J22" s="9"/>
      <c r="K22" s="9"/>
      <c r="L22" s="9"/>
      <c r="M22" s="9">
        <v>10000</v>
      </c>
      <c r="N22" s="11">
        <v>16.41</v>
      </c>
      <c r="O22" s="168"/>
      <c r="P22" s="8">
        <v>1053</v>
      </c>
      <c r="Q22" s="9">
        <v>8930.59</v>
      </c>
    </row>
    <row r="23" ht="19" spans="1:17">
      <c r="A23" s="176" t="s">
        <v>17</v>
      </c>
      <c r="B23" s="2" t="s">
        <v>18</v>
      </c>
      <c r="C23" s="2" t="s">
        <v>19</v>
      </c>
      <c r="D23" s="6" t="s">
        <v>20</v>
      </c>
      <c r="E23" s="6" t="s">
        <v>21</v>
      </c>
      <c r="F23" s="6" t="s">
        <v>22</v>
      </c>
      <c r="G23" s="6" t="s">
        <v>23</v>
      </c>
      <c r="H23" s="6" t="s">
        <v>24</v>
      </c>
      <c r="I23" s="6" t="s">
        <v>25</v>
      </c>
      <c r="J23" s="6" t="s">
        <v>26</v>
      </c>
      <c r="K23" s="6" t="s">
        <v>27</v>
      </c>
      <c r="L23" s="6" t="s">
        <v>28</v>
      </c>
      <c r="M23" s="6" t="s">
        <v>29</v>
      </c>
      <c r="N23" s="6" t="s">
        <v>30</v>
      </c>
      <c r="O23" s="12" t="s">
        <v>31</v>
      </c>
      <c r="P23" s="12" t="s">
        <v>32</v>
      </c>
      <c r="Q23" s="6" t="s">
        <v>33</v>
      </c>
    </row>
    <row r="24" spans="1:17">
      <c r="A24" s="177"/>
      <c r="B24" s="4" t="s">
        <v>48</v>
      </c>
      <c r="C24" s="4" t="s">
        <v>50</v>
      </c>
      <c r="D24" s="9">
        <v>10000</v>
      </c>
      <c r="E24" s="9"/>
      <c r="F24" s="9">
        <v>0</v>
      </c>
      <c r="G24" s="9">
        <v>0</v>
      </c>
      <c r="H24" s="9"/>
      <c r="I24" s="9">
        <v>10000</v>
      </c>
      <c r="J24" s="9"/>
      <c r="K24" s="9"/>
      <c r="L24" s="9"/>
      <c r="M24" s="9">
        <v>10000</v>
      </c>
      <c r="N24" s="11">
        <v>137.48</v>
      </c>
      <c r="O24" s="168"/>
      <c r="P24" s="8">
        <v>417.31</v>
      </c>
      <c r="Q24" s="9">
        <v>9445.21</v>
      </c>
    </row>
    <row r="25" ht="19" spans="1:17">
      <c r="A25" s="176" t="s">
        <v>17</v>
      </c>
      <c r="B25" s="2" t="s">
        <v>18</v>
      </c>
      <c r="C25" s="2" t="s">
        <v>19</v>
      </c>
      <c r="D25" s="6" t="s">
        <v>20</v>
      </c>
      <c r="E25" s="6" t="s">
        <v>21</v>
      </c>
      <c r="F25" s="6" t="s">
        <v>22</v>
      </c>
      <c r="G25" s="6" t="s">
        <v>23</v>
      </c>
      <c r="H25" s="6" t="s">
        <v>24</v>
      </c>
      <c r="I25" s="6" t="s">
        <v>25</v>
      </c>
      <c r="J25" s="6" t="s">
        <v>26</v>
      </c>
      <c r="K25" s="6" t="s">
        <v>27</v>
      </c>
      <c r="L25" s="6" t="s">
        <v>28</v>
      </c>
      <c r="M25" s="6" t="s">
        <v>29</v>
      </c>
      <c r="N25" s="6" t="s">
        <v>30</v>
      </c>
      <c r="O25" s="12" t="s">
        <v>31</v>
      </c>
      <c r="P25" s="12" t="s">
        <v>32</v>
      </c>
      <c r="Q25" s="6" t="s">
        <v>33</v>
      </c>
    </row>
    <row r="26" spans="1:17">
      <c r="A26" s="177"/>
      <c r="B26" s="4" t="s">
        <v>48</v>
      </c>
      <c r="C26" s="4" t="s">
        <v>51</v>
      </c>
      <c r="D26" s="9">
        <v>5000</v>
      </c>
      <c r="E26" s="9"/>
      <c r="F26" s="9">
        <v>0</v>
      </c>
      <c r="G26" s="9">
        <v>125</v>
      </c>
      <c r="H26" s="9"/>
      <c r="I26" s="9">
        <v>4875</v>
      </c>
      <c r="J26" s="11">
        <v>600</v>
      </c>
      <c r="K26" s="9"/>
      <c r="L26" s="9"/>
      <c r="M26" s="9">
        <v>5475</v>
      </c>
      <c r="N26" s="11">
        <v>0</v>
      </c>
      <c r="O26" s="168"/>
      <c r="P26" s="8">
        <v>417.31</v>
      </c>
      <c r="Q26" s="9">
        <v>5057.69</v>
      </c>
    </row>
    <row r="27" ht="19" spans="1:17">
      <c r="A27" s="176" t="s">
        <v>17</v>
      </c>
      <c r="B27" s="2" t="s">
        <v>18</v>
      </c>
      <c r="C27" s="2" t="s">
        <v>19</v>
      </c>
      <c r="D27" s="6" t="s">
        <v>20</v>
      </c>
      <c r="E27" s="6" t="s">
        <v>21</v>
      </c>
      <c r="F27" s="6" t="s">
        <v>22</v>
      </c>
      <c r="G27" s="6" t="s">
        <v>23</v>
      </c>
      <c r="H27" s="6" t="s">
        <v>24</v>
      </c>
      <c r="I27" s="6" t="s">
        <v>25</v>
      </c>
      <c r="J27" s="6" t="s">
        <v>26</v>
      </c>
      <c r="K27" s="6" t="s">
        <v>27</v>
      </c>
      <c r="L27" s="6" t="s">
        <v>28</v>
      </c>
      <c r="M27" s="6" t="s">
        <v>29</v>
      </c>
      <c r="N27" s="6" t="s">
        <v>30</v>
      </c>
      <c r="O27" s="12" t="s">
        <v>31</v>
      </c>
      <c r="P27" s="12" t="s">
        <v>32</v>
      </c>
      <c r="Q27" s="6" t="s">
        <v>33</v>
      </c>
    </row>
    <row r="28" spans="1:17">
      <c r="A28" s="177"/>
      <c r="B28" s="4" t="s">
        <v>52</v>
      </c>
      <c r="C28" s="4" t="s">
        <v>53</v>
      </c>
      <c r="D28" s="9">
        <v>10000</v>
      </c>
      <c r="E28" s="9"/>
      <c r="F28" s="9">
        <v>0</v>
      </c>
      <c r="G28" s="9">
        <v>0</v>
      </c>
      <c r="H28" s="9"/>
      <c r="I28" s="9">
        <v>10000</v>
      </c>
      <c r="J28" s="9"/>
      <c r="K28" s="9"/>
      <c r="L28" s="9"/>
      <c r="M28" s="9">
        <v>10000</v>
      </c>
      <c r="N28" s="11">
        <v>62.01</v>
      </c>
      <c r="O28" s="8">
        <v>300</v>
      </c>
      <c r="P28" s="8">
        <v>633</v>
      </c>
      <c r="Q28" s="9">
        <v>9004.99</v>
      </c>
    </row>
    <row r="29" ht="19" spans="1:17">
      <c r="A29" s="176" t="s">
        <v>17</v>
      </c>
      <c r="B29" s="2" t="s">
        <v>18</v>
      </c>
      <c r="C29" s="2" t="s">
        <v>19</v>
      </c>
      <c r="D29" s="6" t="s">
        <v>20</v>
      </c>
      <c r="E29" s="6" t="s">
        <v>21</v>
      </c>
      <c r="F29" s="6" t="s">
        <v>22</v>
      </c>
      <c r="G29" s="6" t="s">
        <v>23</v>
      </c>
      <c r="H29" s="6" t="s">
        <v>24</v>
      </c>
      <c r="I29" s="6" t="s">
        <v>25</v>
      </c>
      <c r="J29" s="6" t="s">
        <v>26</v>
      </c>
      <c r="K29" s="6" t="s">
        <v>27</v>
      </c>
      <c r="L29" s="6" t="s">
        <v>28</v>
      </c>
      <c r="M29" s="6" t="s">
        <v>29</v>
      </c>
      <c r="N29" s="6" t="s">
        <v>30</v>
      </c>
      <c r="O29" s="12" t="s">
        <v>31</v>
      </c>
      <c r="P29" s="12" t="s">
        <v>32</v>
      </c>
      <c r="Q29" s="6" t="s">
        <v>33</v>
      </c>
    </row>
    <row r="30" spans="1:17">
      <c r="A30" s="177"/>
      <c r="B30" s="4" t="s">
        <v>52</v>
      </c>
      <c r="C30" s="4" t="s">
        <v>54</v>
      </c>
      <c r="D30" s="11">
        <v>7500</v>
      </c>
      <c r="E30" s="9"/>
      <c r="F30" s="9">
        <v>0</v>
      </c>
      <c r="G30" s="9">
        <v>195</v>
      </c>
      <c r="H30" s="9"/>
      <c r="I30" s="9">
        <v>7305</v>
      </c>
      <c r="J30" s="9"/>
      <c r="K30" s="9"/>
      <c r="L30" s="9"/>
      <c r="M30" s="9">
        <v>7305</v>
      </c>
      <c r="N30" s="11">
        <v>56.63</v>
      </c>
      <c r="O30" s="168"/>
      <c r="P30" s="8">
        <v>417.31</v>
      </c>
      <c r="Q30" s="9">
        <v>6831.06</v>
      </c>
    </row>
    <row r="31" ht="19" spans="1:17">
      <c r="A31" s="176" t="s">
        <v>17</v>
      </c>
      <c r="B31" s="2" t="s">
        <v>18</v>
      </c>
      <c r="C31" s="2" t="s">
        <v>19</v>
      </c>
      <c r="D31" s="6" t="s">
        <v>20</v>
      </c>
      <c r="E31" s="6" t="s">
        <v>21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27</v>
      </c>
      <c r="L31" s="6" t="s">
        <v>28</v>
      </c>
      <c r="M31" s="6" t="s">
        <v>29</v>
      </c>
      <c r="N31" s="6" t="s">
        <v>30</v>
      </c>
      <c r="O31" s="12" t="s">
        <v>31</v>
      </c>
      <c r="P31" s="12" t="s">
        <v>32</v>
      </c>
      <c r="Q31" s="6" t="s">
        <v>33</v>
      </c>
    </row>
    <row r="32" spans="1:17">
      <c r="A32" s="177"/>
      <c r="B32" s="4" t="s">
        <v>52</v>
      </c>
      <c r="C32" s="4" t="s">
        <v>55</v>
      </c>
      <c r="D32" s="9">
        <v>4400</v>
      </c>
      <c r="E32" s="178"/>
      <c r="F32" s="9">
        <v>0</v>
      </c>
      <c r="G32" s="9">
        <v>0</v>
      </c>
      <c r="H32" s="9"/>
      <c r="I32" s="9">
        <v>4400</v>
      </c>
      <c r="J32" s="9"/>
      <c r="K32" s="9"/>
      <c r="L32" s="9"/>
      <c r="M32" s="9">
        <v>4400</v>
      </c>
      <c r="N32" s="11">
        <v>0</v>
      </c>
      <c r="O32" s="168"/>
      <c r="P32" s="8">
        <v>417.31</v>
      </c>
      <c r="Q32" s="9">
        <v>3982.69</v>
      </c>
    </row>
    <row r="33" ht="19" spans="1:17">
      <c r="A33" s="176" t="s">
        <v>17</v>
      </c>
      <c r="B33" s="2" t="s">
        <v>18</v>
      </c>
      <c r="C33" s="2" t="s">
        <v>19</v>
      </c>
      <c r="D33" s="6" t="s">
        <v>20</v>
      </c>
      <c r="E33" s="179" t="s">
        <v>21</v>
      </c>
      <c r="F33" s="6" t="s">
        <v>22</v>
      </c>
      <c r="G33" s="6" t="s">
        <v>23</v>
      </c>
      <c r="H33" s="6" t="s">
        <v>24</v>
      </c>
      <c r="I33" s="6" t="s">
        <v>25</v>
      </c>
      <c r="J33" s="6" t="s">
        <v>26</v>
      </c>
      <c r="K33" s="6" t="s">
        <v>27</v>
      </c>
      <c r="L33" s="6" t="s">
        <v>28</v>
      </c>
      <c r="M33" s="6" t="s">
        <v>29</v>
      </c>
      <c r="N33" s="6" t="s">
        <v>30</v>
      </c>
      <c r="O33" s="12" t="s">
        <v>31</v>
      </c>
      <c r="P33" s="12" t="s">
        <v>32</v>
      </c>
      <c r="Q33" s="6" t="s">
        <v>33</v>
      </c>
    </row>
    <row r="34" spans="1:17">
      <c r="A34" s="177"/>
      <c r="B34" s="4" t="s">
        <v>52</v>
      </c>
      <c r="C34" s="4" t="s">
        <v>56</v>
      </c>
      <c r="D34" s="9">
        <v>3500</v>
      </c>
      <c r="E34" s="180"/>
      <c r="F34" s="9"/>
      <c r="G34" s="154">
        <v>0</v>
      </c>
      <c r="H34" s="9"/>
      <c r="I34" s="9">
        <v>3500</v>
      </c>
      <c r="J34" s="154"/>
      <c r="K34" s="154"/>
      <c r="L34" s="154"/>
      <c r="M34" s="9">
        <v>3500</v>
      </c>
      <c r="N34" s="181">
        <v>0</v>
      </c>
      <c r="O34" s="168"/>
      <c r="P34" s="8">
        <v>417.31</v>
      </c>
      <c r="Q34" s="162">
        <v>3082.69</v>
      </c>
    </row>
    <row r="35" ht="19" spans="1:17">
      <c r="A35" s="176" t="s">
        <v>17</v>
      </c>
      <c r="B35" s="2" t="s">
        <v>18</v>
      </c>
      <c r="C35" s="2" t="s">
        <v>19</v>
      </c>
      <c r="D35" s="6" t="s">
        <v>20</v>
      </c>
      <c r="E35" s="179" t="s">
        <v>21</v>
      </c>
      <c r="F35" s="6" t="s">
        <v>22</v>
      </c>
      <c r="G35" s="6" t="s">
        <v>23</v>
      </c>
      <c r="H35" s="6" t="s">
        <v>24</v>
      </c>
      <c r="I35" s="6" t="s">
        <v>25</v>
      </c>
      <c r="J35" s="6" t="s">
        <v>26</v>
      </c>
      <c r="K35" s="6" t="s">
        <v>27</v>
      </c>
      <c r="L35" s="6" t="s">
        <v>28</v>
      </c>
      <c r="M35" s="6" t="s">
        <v>29</v>
      </c>
      <c r="N35" s="6" t="s">
        <v>30</v>
      </c>
      <c r="O35" s="12" t="s">
        <v>31</v>
      </c>
      <c r="P35" s="12" t="s">
        <v>32</v>
      </c>
      <c r="Q35" s="6" t="s">
        <v>33</v>
      </c>
    </row>
    <row r="36" spans="1:17">
      <c r="A36" s="177"/>
      <c r="B36" s="4" t="s">
        <v>52</v>
      </c>
      <c r="C36" s="4" t="s">
        <v>57</v>
      </c>
      <c r="D36" s="9">
        <v>2200</v>
      </c>
      <c r="E36" s="178"/>
      <c r="F36" s="9">
        <v>0</v>
      </c>
      <c r="G36" s="9">
        <v>0</v>
      </c>
      <c r="H36" s="9"/>
      <c r="I36" s="9">
        <v>2200</v>
      </c>
      <c r="J36" s="9"/>
      <c r="K36" s="9"/>
      <c r="L36" s="9"/>
      <c r="M36" s="9">
        <v>2200</v>
      </c>
      <c r="N36" s="11">
        <v>0</v>
      </c>
      <c r="O36" s="168"/>
      <c r="P36" s="8">
        <v>417.31</v>
      </c>
      <c r="Q36" s="9">
        <v>1782.69</v>
      </c>
    </row>
    <row r="37" ht="19" spans="1:17">
      <c r="A37" s="176" t="s">
        <v>17</v>
      </c>
      <c r="B37" s="2" t="s">
        <v>18</v>
      </c>
      <c r="C37" s="2" t="s">
        <v>19</v>
      </c>
      <c r="D37" s="6" t="s">
        <v>20</v>
      </c>
      <c r="E37" s="179" t="s">
        <v>21</v>
      </c>
      <c r="F37" s="6" t="s">
        <v>22</v>
      </c>
      <c r="G37" s="6" t="s">
        <v>23</v>
      </c>
      <c r="H37" s="6" t="s">
        <v>24</v>
      </c>
      <c r="I37" s="6" t="s">
        <v>25</v>
      </c>
      <c r="J37" s="6" t="s">
        <v>26</v>
      </c>
      <c r="K37" s="6" t="s">
        <v>27</v>
      </c>
      <c r="L37" s="6" t="s">
        <v>28</v>
      </c>
      <c r="M37" s="6" t="s">
        <v>29</v>
      </c>
      <c r="N37" s="6" t="s">
        <v>30</v>
      </c>
      <c r="O37" s="12" t="s">
        <v>31</v>
      </c>
      <c r="P37" s="12" t="s">
        <v>32</v>
      </c>
      <c r="Q37" s="6" t="s">
        <v>33</v>
      </c>
    </row>
    <row r="38" spans="1:17">
      <c r="A38" s="177"/>
      <c r="B38" s="4" t="s">
        <v>58</v>
      </c>
      <c r="C38" s="4" t="s">
        <v>59</v>
      </c>
      <c r="D38" s="11">
        <v>5500</v>
      </c>
      <c r="E38" s="178"/>
      <c r="F38" s="9">
        <v>0</v>
      </c>
      <c r="G38" s="9">
        <v>0</v>
      </c>
      <c r="H38" s="9"/>
      <c r="I38" s="9">
        <v>5500</v>
      </c>
      <c r="J38" s="9"/>
      <c r="K38" s="9"/>
      <c r="L38" s="11">
        <v>335</v>
      </c>
      <c r="M38" s="9">
        <v>5835</v>
      </c>
      <c r="N38" s="11">
        <v>12.53</v>
      </c>
      <c r="O38" s="168"/>
      <c r="P38" s="8">
        <v>417.31</v>
      </c>
      <c r="Q38" s="9">
        <v>5405.16</v>
      </c>
    </row>
    <row r="39" ht="19" spans="1:17">
      <c r="A39" s="176" t="s">
        <v>17</v>
      </c>
      <c r="B39" s="2" t="s">
        <v>18</v>
      </c>
      <c r="C39" s="2" t="s">
        <v>19</v>
      </c>
      <c r="D39" s="6" t="s">
        <v>20</v>
      </c>
      <c r="E39" s="179" t="s">
        <v>21</v>
      </c>
      <c r="F39" s="6" t="s">
        <v>22</v>
      </c>
      <c r="G39" s="6" t="s">
        <v>23</v>
      </c>
      <c r="H39" s="6" t="s">
        <v>24</v>
      </c>
      <c r="I39" s="6" t="s">
        <v>25</v>
      </c>
      <c r="J39" s="6" t="s">
        <v>26</v>
      </c>
      <c r="K39" s="6" t="s">
        <v>27</v>
      </c>
      <c r="L39" s="6" t="s">
        <v>28</v>
      </c>
      <c r="M39" s="6" t="s">
        <v>29</v>
      </c>
      <c r="N39" s="6" t="s">
        <v>30</v>
      </c>
      <c r="O39" s="12" t="s">
        <v>31</v>
      </c>
      <c r="P39" s="12" t="s">
        <v>32</v>
      </c>
      <c r="Q39" s="6" t="s">
        <v>33</v>
      </c>
    </row>
    <row r="40" spans="1:17">
      <c r="A40" s="177"/>
      <c r="B40" s="4" t="s">
        <v>58</v>
      </c>
      <c r="C40" s="4" t="s">
        <v>60</v>
      </c>
      <c r="D40" s="9">
        <v>5500</v>
      </c>
      <c r="E40" s="178"/>
      <c r="F40" s="9">
        <v>0</v>
      </c>
      <c r="G40" s="9">
        <v>75</v>
      </c>
      <c r="H40" s="9"/>
      <c r="I40" s="9">
        <v>5425</v>
      </c>
      <c r="J40" s="9"/>
      <c r="K40" s="9"/>
      <c r="L40" s="9"/>
      <c r="M40" s="9">
        <v>5425</v>
      </c>
      <c r="N40" s="11">
        <v>0</v>
      </c>
      <c r="O40" s="168"/>
      <c r="P40" s="8">
        <v>417.31</v>
      </c>
      <c r="Q40" s="9">
        <v>5007.69</v>
      </c>
    </row>
    <row r="41" ht="19" spans="1:17">
      <c r="A41" s="176" t="s">
        <v>17</v>
      </c>
      <c r="B41" s="2" t="s">
        <v>18</v>
      </c>
      <c r="C41" s="2" t="s">
        <v>19</v>
      </c>
      <c r="D41" s="6" t="s">
        <v>20</v>
      </c>
      <c r="E41" s="179" t="s">
        <v>21</v>
      </c>
      <c r="F41" s="6" t="s">
        <v>22</v>
      </c>
      <c r="G41" s="6" t="s">
        <v>23</v>
      </c>
      <c r="H41" s="6" t="s">
        <v>24</v>
      </c>
      <c r="I41" s="6" t="s">
        <v>25</v>
      </c>
      <c r="J41" s="6" t="s">
        <v>26</v>
      </c>
      <c r="K41" s="6" t="s">
        <v>27</v>
      </c>
      <c r="L41" s="6" t="s">
        <v>28</v>
      </c>
      <c r="M41" s="6" t="s">
        <v>29</v>
      </c>
      <c r="N41" s="6" t="s">
        <v>30</v>
      </c>
      <c r="O41" s="12" t="s">
        <v>31</v>
      </c>
      <c r="P41" s="12" t="s">
        <v>32</v>
      </c>
      <c r="Q41" s="6" t="s">
        <v>33</v>
      </c>
    </row>
    <row r="42" spans="1:17">
      <c r="A42" s="177"/>
      <c r="B42" s="4" t="s">
        <v>61</v>
      </c>
      <c r="C42" s="4" t="s">
        <v>62</v>
      </c>
      <c r="D42" s="9">
        <v>7000</v>
      </c>
      <c r="E42" s="178"/>
      <c r="F42" s="9">
        <v>0</v>
      </c>
      <c r="G42" s="9">
        <v>0</v>
      </c>
      <c r="H42" s="9"/>
      <c r="I42" s="9">
        <v>7000</v>
      </c>
      <c r="J42" s="9"/>
      <c r="K42" s="9"/>
      <c r="L42" s="9"/>
      <c r="M42" s="9">
        <v>7000</v>
      </c>
      <c r="N42" s="11">
        <v>35.48</v>
      </c>
      <c r="O42" s="168"/>
      <c r="P42" s="8">
        <v>417.31</v>
      </c>
      <c r="Q42" s="9">
        <v>6547.21</v>
      </c>
    </row>
    <row r="43" ht="19" spans="1:17">
      <c r="A43" s="176" t="s">
        <v>17</v>
      </c>
      <c r="B43" s="2" t="s">
        <v>18</v>
      </c>
      <c r="C43" s="2" t="s">
        <v>19</v>
      </c>
      <c r="D43" s="6" t="s">
        <v>20</v>
      </c>
      <c r="E43" s="179" t="s">
        <v>21</v>
      </c>
      <c r="F43" s="6" t="s">
        <v>22</v>
      </c>
      <c r="G43" s="6" t="s">
        <v>23</v>
      </c>
      <c r="H43" s="6" t="s">
        <v>24</v>
      </c>
      <c r="I43" s="6" t="s">
        <v>25</v>
      </c>
      <c r="J43" s="6" t="s">
        <v>26</v>
      </c>
      <c r="K43" s="6" t="s">
        <v>27</v>
      </c>
      <c r="L43" s="6" t="s">
        <v>28</v>
      </c>
      <c r="M43" s="6" t="s">
        <v>29</v>
      </c>
      <c r="N43" s="6" t="s">
        <v>30</v>
      </c>
      <c r="O43" s="12" t="s">
        <v>31</v>
      </c>
      <c r="P43" s="12" t="s">
        <v>32</v>
      </c>
      <c r="Q43" s="6" t="s">
        <v>33</v>
      </c>
    </row>
    <row r="44" spans="1:17">
      <c r="A44" s="177"/>
      <c r="B44" s="4" t="s">
        <v>61</v>
      </c>
      <c r="C44" s="4" t="s">
        <v>63</v>
      </c>
      <c r="D44" s="9">
        <v>6000</v>
      </c>
      <c r="E44" s="9"/>
      <c r="F44" s="9">
        <v>0</v>
      </c>
      <c r="G44" s="9">
        <v>0</v>
      </c>
      <c r="H44" s="9"/>
      <c r="I44" s="9">
        <v>6000</v>
      </c>
      <c r="J44" s="9"/>
      <c r="K44" s="9"/>
      <c r="L44" s="11">
        <v>500</v>
      </c>
      <c r="M44" s="9">
        <v>6500</v>
      </c>
      <c r="N44" s="11">
        <v>32.48</v>
      </c>
      <c r="O44" s="168"/>
      <c r="P44" s="8">
        <v>417.31</v>
      </c>
      <c r="Q44" s="9">
        <v>6050.21</v>
      </c>
    </row>
    <row r="45" ht="19" spans="1:17">
      <c r="A45" s="176" t="s">
        <v>17</v>
      </c>
      <c r="B45" s="2" t="s">
        <v>18</v>
      </c>
      <c r="C45" s="2" t="s">
        <v>19</v>
      </c>
      <c r="D45" s="6" t="s">
        <v>20</v>
      </c>
      <c r="E45" s="6" t="s">
        <v>21</v>
      </c>
      <c r="F45" s="6" t="s">
        <v>22</v>
      </c>
      <c r="G45" s="6" t="s">
        <v>23</v>
      </c>
      <c r="H45" s="6" t="s">
        <v>24</v>
      </c>
      <c r="I45" s="6" t="s">
        <v>25</v>
      </c>
      <c r="J45" s="6" t="s">
        <v>26</v>
      </c>
      <c r="K45" s="6" t="s">
        <v>27</v>
      </c>
      <c r="L45" s="6" t="s">
        <v>28</v>
      </c>
      <c r="M45" s="6" t="s">
        <v>29</v>
      </c>
      <c r="N45" s="6" t="s">
        <v>30</v>
      </c>
      <c r="O45" s="12" t="s">
        <v>31</v>
      </c>
      <c r="P45" s="12" t="s">
        <v>32</v>
      </c>
      <c r="Q45" s="6" t="s">
        <v>33</v>
      </c>
    </row>
    <row r="46" spans="1:17">
      <c r="A46" s="177"/>
      <c r="B46" s="4" t="s">
        <v>64</v>
      </c>
      <c r="C46" s="4" t="s">
        <v>65</v>
      </c>
      <c r="D46" s="9">
        <v>7000</v>
      </c>
      <c r="E46" s="9"/>
      <c r="F46" s="9">
        <v>0</v>
      </c>
      <c r="G46" s="9">
        <v>240</v>
      </c>
      <c r="H46" s="9"/>
      <c r="I46" s="9">
        <v>6760</v>
      </c>
      <c r="J46" s="9"/>
      <c r="K46" s="9"/>
      <c r="L46" s="9"/>
      <c r="M46" s="9">
        <v>6760</v>
      </c>
      <c r="N46" s="11">
        <v>39.29</v>
      </c>
      <c r="O46" s="182"/>
      <c r="P46" s="8">
        <v>450.2</v>
      </c>
      <c r="Q46" s="9">
        <v>6270.51</v>
      </c>
    </row>
    <row r="47" ht="19" spans="1:17">
      <c r="A47" s="176" t="s">
        <v>17</v>
      </c>
      <c r="B47" s="2" t="s">
        <v>18</v>
      </c>
      <c r="C47" s="2" t="s">
        <v>19</v>
      </c>
      <c r="D47" s="6" t="s">
        <v>20</v>
      </c>
      <c r="E47" s="6" t="s">
        <v>21</v>
      </c>
      <c r="F47" s="6" t="s">
        <v>22</v>
      </c>
      <c r="G47" s="6" t="s">
        <v>23</v>
      </c>
      <c r="H47" s="6" t="s">
        <v>24</v>
      </c>
      <c r="I47" s="6" t="s">
        <v>25</v>
      </c>
      <c r="J47" s="6" t="s">
        <v>26</v>
      </c>
      <c r="K47" s="6" t="s">
        <v>27</v>
      </c>
      <c r="L47" s="6" t="s">
        <v>28</v>
      </c>
      <c r="M47" s="6" t="s">
        <v>29</v>
      </c>
      <c r="N47" s="6" t="s">
        <v>30</v>
      </c>
      <c r="O47" s="12" t="s">
        <v>31</v>
      </c>
      <c r="P47" s="12" t="s">
        <v>32</v>
      </c>
      <c r="Q47" s="6" t="s">
        <v>33</v>
      </c>
    </row>
    <row r="48" spans="1:17">
      <c r="A48" s="177"/>
      <c r="B48" s="4" t="s">
        <v>64</v>
      </c>
      <c r="C48" s="4" t="s">
        <v>66</v>
      </c>
      <c r="D48" s="11">
        <v>6000</v>
      </c>
      <c r="E48" s="9"/>
      <c r="F48" s="9">
        <v>0</v>
      </c>
      <c r="G48" s="9">
        <v>95</v>
      </c>
      <c r="H48" s="9"/>
      <c r="I48" s="9">
        <v>5905</v>
      </c>
      <c r="J48" s="9"/>
      <c r="K48" s="9"/>
      <c r="L48" s="9"/>
      <c r="M48" s="9">
        <v>5905</v>
      </c>
      <c r="N48" s="11">
        <v>8.04</v>
      </c>
      <c r="O48" s="168"/>
      <c r="P48" s="8">
        <v>417.31</v>
      </c>
      <c r="Q48" s="9">
        <v>5479.65</v>
      </c>
    </row>
    <row r="49" ht="19" spans="1:17">
      <c r="A49" s="176" t="s">
        <v>17</v>
      </c>
      <c r="B49" s="2" t="s">
        <v>18</v>
      </c>
      <c r="C49" s="2" t="s">
        <v>19</v>
      </c>
      <c r="D49" s="6" t="s">
        <v>20</v>
      </c>
      <c r="E49" s="6" t="s">
        <v>21</v>
      </c>
      <c r="F49" s="6" t="s">
        <v>22</v>
      </c>
      <c r="G49" s="6" t="s">
        <v>23</v>
      </c>
      <c r="H49" s="6" t="s">
        <v>24</v>
      </c>
      <c r="I49" s="6" t="s">
        <v>25</v>
      </c>
      <c r="J49" s="6" t="s">
        <v>26</v>
      </c>
      <c r="K49" s="6" t="s">
        <v>27</v>
      </c>
      <c r="L49" s="6" t="s">
        <v>28</v>
      </c>
      <c r="M49" s="6" t="s">
        <v>29</v>
      </c>
      <c r="N49" s="6" t="s">
        <v>30</v>
      </c>
      <c r="O49" s="12" t="s">
        <v>31</v>
      </c>
      <c r="P49" s="12" t="s">
        <v>32</v>
      </c>
      <c r="Q49" s="6" t="s">
        <v>33</v>
      </c>
    </row>
    <row r="50" spans="1:17">
      <c r="A50" s="177"/>
      <c r="B50" s="4" t="s">
        <v>64</v>
      </c>
      <c r="C50" s="4" t="s">
        <v>67</v>
      </c>
      <c r="D50" s="9">
        <v>4500</v>
      </c>
      <c r="E50" s="9"/>
      <c r="F50" s="9">
        <v>0</v>
      </c>
      <c r="G50" s="9">
        <v>60</v>
      </c>
      <c r="H50" s="9"/>
      <c r="I50" s="9">
        <v>4440</v>
      </c>
      <c r="J50" s="9"/>
      <c r="K50" s="9"/>
      <c r="L50" s="9"/>
      <c r="M50" s="9">
        <v>4440</v>
      </c>
      <c r="N50" s="11">
        <v>0</v>
      </c>
      <c r="O50" s="168"/>
      <c r="P50" s="8">
        <v>417.31</v>
      </c>
      <c r="Q50" s="9">
        <v>4022.69</v>
      </c>
    </row>
    <row r="51" s="167" customFormat="1" ht="19" spans="1:18">
      <c r="A51" s="176" t="s">
        <v>17</v>
      </c>
      <c r="B51" s="2" t="s">
        <v>18</v>
      </c>
      <c r="C51" s="2" t="s">
        <v>19</v>
      </c>
      <c r="D51" s="6" t="s">
        <v>20</v>
      </c>
      <c r="E51" s="6" t="s">
        <v>21</v>
      </c>
      <c r="F51" s="6" t="s">
        <v>22</v>
      </c>
      <c r="G51" s="6" t="s">
        <v>23</v>
      </c>
      <c r="H51" s="6" t="s">
        <v>24</v>
      </c>
      <c r="I51" s="6" t="s">
        <v>25</v>
      </c>
      <c r="J51" s="6" t="s">
        <v>26</v>
      </c>
      <c r="K51" s="6" t="s">
        <v>27</v>
      </c>
      <c r="L51" s="6" t="s">
        <v>28</v>
      </c>
      <c r="M51" s="6" t="s">
        <v>29</v>
      </c>
      <c r="N51" s="6" t="s">
        <v>30</v>
      </c>
      <c r="O51" s="12" t="s">
        <v>31</v>
      </c>
      <c r="P51" s="12" t="s">
        <v>32</v>
      </c>
      <c r="Q51" s="6" t="s">
        <v>33</v>
      </c>
      <c r="R51" s="185"/>
    </row>
    <row r="52" spans="1:17">
      <c r="A52" s="177"/>
      <c r="B52" s="4" t="s">
        <v>68</v>
      </c>
      <c r="C52" s="4" t="s">
        <v>69</v>
      </c>
      <c r="D52" s="9">
        <v>5772.66</v>
      </c>
      <c r="E52" s="9"/>
      <c r="F52" s="9">
        <v>0</v>
      </c>
      <c r="G52" s="9">
        <v>0</v>
      </c>
      <c r="H52" s="9"/>
      <c r="I52" s="9">
        <v>5772.66</v>
      </c>
      <c r="J52" s="9"/>
      <c r="K52" s="9"/>
      <c r="L52" s="9"/>
      <c r="M52" s="9">
        <v>5772.66</v>
      </c>
      <c r="N52" s="11">
        <v>0</v>
      </c>
      <c r="O52" s="168"/>
      <c r="P52" s="8">
        <v>417.31</v>
      </c>
      <c r="Q52" s="9">
        <v>5355.35</v>
      </c>
    </row>
    <row r="53" ht="19" spans="1:17">
      <c r="A53" s="176" t="s">
        <v>17</v>
      </c>
      <c r="B53" s="2" t="s">
        <v>18</v>
      </c>
      <c r="C53" s="2" t="s">
        <v>19</v>
      </c>
      <c r="D53" s="6" t="s">
        <v>20</v>
      </c>
      <c r="E53" s="6" t="s">
        <v>21</v>
      </c>
      <c r="F53" s="6" t="s">
        <v>22</v>
      </c>
      <c r="G53" s="6" t="s">
        <v>23</v>
      </c>
      <c r="H53" s="6" t="s">
        <v>24</v>
      </c>
      <c r="I53" s="6" t="s">
        <v>25</v>
      </c>
      <c r="J53" s="6" t="s">
        <v>26</v>
      </c>
      <c r="K53" s="6" t="s">
        <v>27</v>
      </c>
      <c r="L53" s="6" t="s">
        <v>28</v>
      </c>
      <c r="M53" s="6" t="s">
        <v>29</v>
      </c>
      <c r="N53" s="6" t="s">
        <v>30</v>
      </c>
      <c r="O53" s="12" t="s">
        <v>31</v>
      </c>
      <c r="P53" s="12" t="s">
        <v>32</v>
      </c>
      <c r="Q53" s="6" t="s">
        <v>33</v>
      </c>
    </row>
    <row r="54" spans="1:17">
      <c r="A54" s="177"/>
      <c r="B54" s="4" t="s">
        <v>70</v>
      </c>
      <c r="C54" s="4" t="s">
        <v>71</v>
      </c>
      <c r="D54" s="9">
        <v>8500</v>
      </c>
      <c r="E54" s="9"/>
      <c r="F54" s="9">
        <v>0</v>
      </c>
      <c r="G54" s="9">
        <v>220</v>
      </c>
      <c r="H54" s="9"/>
      <c r="I54" s="9">
        <v>8280</v>
      </c>
      <c r="J54" s="9"/>
      <c r="K54" s="9"/>
      <c r="L54" s="9"/>
      <c r="M54" s="9">
        <v>8280</v>
      </c>
      <c r="N54" s="11">
        <v>82.34</v>
      </c>
      <c r="O54" s="168"/>
      <c r="P54" s="8">
        <v>535.2</v>
      </c>
      <c r="Q54" s="9">
        <v>7662.46</v>
      </c>
    </row>
    <row r="55" ht="19" spans="1:17">
      <c r="A55" s="176" t="s">
        <v>17</v>
      </c>
      <c r="B55" s="2" t="s">
        <v>18</v>
      </c>
      <c r="C55" s="2" t="s">
        <v>19</v>
      </c>
      <c r="D55" s="6" t="s">
        <v>20</v>
      </c>
      <c r="E55" s="6" t="s">
        <v>21</v>
      </c>
      <c r="F55" s="6" t="s">
        <v>22</v>
      </c>
      <c r="G55" s="6" t="s">
        <v>23</v>
      </c>
      <c r="H55" s="6" t="s">
        <v>24</v>
      </c>
      <c r="I55" s="6" t="s">
        <v>25</v>
      </c>
      <c r="J55" s="6" t="s">
        <v>26</v>
      </c>
      <c r="K55" s="6" t="s">
        <v>27</v>
      </c>
      <c r="L55" s="6" t="s">
        <v>28</v>
      </c>
      <c r="M55" s="6" t="s">
        <v>29</v>
      </c>
      <c r="N55" s="6" t="s">
        <v>30</v>
      </c>
      <c r="O55" s="12" t="s">
        <v>31</v>
      </c>
      <c r="P55" s="12" t="s">
        <v>32</v>
      </c>
      <c r="Q55" s="6" t="s">
        <v>33</v>
      </c>
    </row>
    <row r="56" spans="1:17">
      <c r="A56" s="177"/>
      <c r="B56" s="4" t="s">
        <v>70</v>
      </c>
      <c r="C56" s="4" t="s">
        <v>72</v>
      </c>
      <c r="D56" s="9">
        <v>6000</v>
      </c>
      <c r="E56" s="9"/>
      <c r="F56" s="9">
        <v>0</v>
      </c>
      <c r="G56" s="9">
        <v>0</v>
      </c>
      <c r="H56" s="9"/>
      <c r="I56" s="9">
        <v>6000</v>
      </c>
      <c r="J56" s="9"/>
      <c r="K56" s="9"/>
      <c r="L56" s="9"/>
      <c r="M56" s="9">
        <v>6000</v>
      </c>
      <c r="N56" s="11">
        <v>17.48</v>
      </c>
      <c r="O56" s="168"/>
      <c r="P56" s="8">
        <v>417.31</v>
      </c>
      <c r="Q56" s="9">
        <v>5565.21</v>
      </c>
    </row>
    <row r="57" ht="19" spans="1:17">
      <c r="A57" s="176" t="s">
        <v>17</v>
      </c>
      <c r="B57" s="2" t="s">
        <v>18</v>
      </c>
      <c r="C57" s="2" t="s">
        <v>19</v>
      </c>
      <c r="D57" s="6" t="s">
        <v>20</v>
      </c>
      <c r="E57" s="6" t="s">
        <v>21</v>
      </c>
      <c r="F57" s="6" t="s">
        <v>22</v>
      </c>
      <c r="G57" s="6" t="s">
        <v>23</v>
      </c>
      <c r="H57" s="6" t="s">
        <v>24</v>
      </c>
      <c r="I57" s="6" t="s">
        <v>25</v>
      </c>
      <c r="J57" s="6" t="s">
        <v>26</v>
      </c>
      <c r="K57" s="6" t="s">
        <v>27</v>
      </c>
      <c r="L57" s="6" t="s">
        <v>28</v>
      </c>
      <c r="M57" s="6" t="s">
        <v>29</v>
      </c>
      <c r="N57" s="6" t="s">
        <v>30</v>
      </c>
      <c r="O57" s="12" t="s">
        <v>31</v>
      </c>
      <c r="P57" s="12" t="s">
        <v>32</v>
      </c>
      <c r="Q57" s="6" t="s">
        <v>33</v>
      </c>
    </row>
    <row r="58" spans="1:17">
      <c r="A58" s="177"/>
      <c r="B58" s="4" t="s">
        <v>73</v>
      </c>
      <c r="C58" s="4" t="s">
        <v>74</v>
      </c>
      <c r="D58" s="9">
        <v>10000</v>
      </c>
      <c r="E58" s="9"/>
      <c r="F58" s="9">
        <v>0</v>
      </c>
      <c r="G58" s="9">
        <v>1000</v>
      </c>
      <c r="H58" s="9"/>
      <c r="I58" s="9">
        <v>9000</v>
      </c>
      <c r="J58" s="9"/>
      <c r="K58" s="9"/>
      <c r="L58" s="9"/>
      <c r="M58" s="9">
        <v>9000</v>
      </c>
      <c r="N58" s="11">
        <v>101.01</v>
      </c>
      <c r="O58" s="168"/>
      <c r="P58" s="8">
        <v>633</v>
      </c>
      <c r="Q58" s="9">
        <v>8265.99</v>
      </c>
    </row>
    <row r="59" ht="19" spans="1:17">
      <c r="A59" s="176" t="s">
        <v>17</v>
      </c>
      <c r="B59" s="2" t="s">
        <v>18</v>
      </c>
      <c r="C59" s="2" t="s">
        <v>19</v>
      </c>
      <c r="D59" s="6" t="s">
        <v>20</v>
      </c>
      <c r="E59" s="6" t="s">
        <v>21</v>
      </c>
      <c r="F59" s="6" t="s">
        <v>22</v>
      </c>
      <c r="G59" s="6" t="s">
        <v>23</v>
      </c>
      <c r="H59" s="6" t="s">
        <v>24</v>
      </c>
      <c r="I59" s="6" t="s">
        <v>25</v>
      </c>
      <c r="J59" s="6" t="s">
        <v>26</v>
      </c>
      <c r="K59" s="6" t="s">
        <v>27</v>
      </c>
      <c r="L59" s="6" t="s">
        <v>28</v>
      </c>
      <c r="M59" s="6" t="s">
        <v>29</v>
      </c>
      <c r="N59" s="6" t="s">
        <v>30</v>
      </c>
      <c r="O59" s="12" t="s">
        <v>31</v>
      </c>
      <c r="P59" s="12" t="s">
        <v>32</v>
      </c>
      <c r="Q59" s="6" t="s">
        <v>33</v>
      </c>
    </row>
    <row r="60" spans="1:17">
      <c r="A60" s="177"/>
      <c r="B60" s="4" t="s">
        <v>75</v>
      </c>
      <c r="C60" s="4" t="s">
        <v>76</v>
      </c>
      <c r="D60" s="9">
        <v>5000</v>
      </c>
      <c r="E60" s="9"/>
      <c r="F60" s="9">
        <v>0</v>
      </c>
      <c r="G60" s="9">
        <v>0</v>
      </c>
      <c r="H60" s="9"/>
      <c r="I60" s="9">
        <v>5000</v>
      </c>
      <c r="J60" s="9"/>
      <c r="K60" s="9"/>
      <c r="L60" s="9"/>
      <c r="M60" s="9">
        <v>5000</v>
      </c>
      <c r="N60" s="11">
        <v>0</v>
      </c>
      <c r="O60" s="168"/>
      <c r="P60" s="8">
        <v>417.31</v>
      </c>
      <c r="Q60" s="9">
        <v>4582.69</v>
      </c>
    </row>
    <row r="61" ht="19" spans="1:17">
      <c r="A61" s="176" t="s">
        <v>17</v>
      </c>
      <c r="B61" s="2" t="s">
        <v>18</v>
      </c>
      <c r="C61" s="2" t="s">
        <v>19</v>
      </c>
      <c r="D61" s="6" t="s">
        <v>20</v>
      </c>
      <c r="E61" s="6" t="s">
        <v>21</v>
      </c>
      <c r="F61" s="6" t="s">
        <v>22</v>
      </c>
      <c r="G61" s="6" t="s">
        <v>23</v>
      </c>
      <c r="H61" s="6" t="s">
        <v>24</v>
      </c>
      <c r="I61" s="6" t="s">
        <v>25</v>
      </c>
      <c r="J61" s="6" t="s">
        <v>26</v>
      </c>
      <c r="K61" s="6" t="s">
        <v>27</v>
      </c>
      <c r="L61" s="6" t="s">
        <v>28</v>
      </c>
      <c r="M61" s="6" t="s">
        <v>29</v>
      </c>
      <c r="N61" s="6" t="s">
        <v>30</v>
      </c>
      <c r="O61" s="12" t="s">
        <v>31</v>
      </c>
      <c r="P61" s="12" t="s">
        <v>32</v>
      </c>
      <c r="Q61" s="6" t="s">
        <v>33</v>
      </c>
    </row>
    <row r="62" spans="1:17">
      <c r="A62" s="177"/>
      <c r="B62" s="4" t="s">
        <v>77</v>
      </c>
      <c r="C62" s="4" t="s">
        <v>78</v>
      </c>
      <c r="D62" s="9">
        <v>6000</v>
      </c>
      <c r="E62" s="161"/>
      <c r="F62" s="9">
        <v>0</v>
      </c>
      <c r="G62" s="9">
        <v>78</v>
      </c>
      <c r="H62" s="9"/>
      <c r="I62" s="9">
        <v>5922</v>
      </c>
      <c r="J62" s="183"/>
      <c r="K62" s="183"/>
      <c r="L62" s="183"/>
      <c r="M62" s="9">
        <v>5922</v>
      </c>
      <c r="N62" s="184"/>
      <c r="O62" s="183"/>
      <c r="P62" s="8">
        <v>417.31</v>
      </c>
      <c r="Q62" s="9">
        <v>5504.69</v>
      </c>
    </row>
    <row r="63" ht="19" spans="1:17">
      <c r="A63" s="176" t="s">
        <v>17</v>
      </c>
      <c r="B63" s="2" t="s">
        <v>18</v>
      </c>
      <c r="C63" s="2" t="s">
        <v>19</v>
      </c>
      <c r="D63" s="6" t="s">
        <v>20</v>
      </c>
      <c r="E63" s="6" t="s">
        <v>21</v>
      </c>
      <c r="F63" s="6" t="s">
        <v>22</v>
      </c>
      <c r="G63" s="6" t="s">
        <v>23</v>
      </c>
      <c r="H63" s="6" t="s">
        <v>24</v>
      </c>
      <c r="I63" s="6" t="s">
        <v>25</v>
      </c>
      <c r="J63" s="6" t="s">
        <v>26</v>
      </c>
      <c r="K63" s="6" t="s">
        <v>27</v>
      </c>
      <c r="L63" s="6" t="s">
        <v>28</v>
      </c>
      <c r="M63" s="6" t="s">
        <v>29</v>
      </c>
      <c r="N63" s="6" t="s">
        <v>30</v>
      </c>
      <c r="O63" s="12" t="s">
        <v>31</v>
      </c>
      <c r="P63" s="12" t="s">
        <v>32</v>
      </c>
      <c r="Q63" s="6" t="s">
        <v>33</v>
      </c>
    </row>
    <row r="64" spans="1:17">
      <c r="A64" s="177"/>
      <c r="B64" s="4" t="s">
        <v>77</v>
      </c>
      <c r="C64" s="4" t="s">
        <v>79</v>
      </c>
      <c r="D64" s="9">
        <v>6000</v>
      </c>
      <c r="E64" s="161"/>
      <c r="F64" s="9">
        <v>0</v>
      </c>
      <c r="G64" s="9">
        <v>0</v>
      </c>
      <c r="H64" s="9"/>
      <c r="I64" s="9">
        <v>6000</v>
      </c>
      <c r="J64" s="183"/>
      <c r="K64" s="183"/>
      <c r="L64" s="11">
        <v>600</v>
      </c>
      <c r="M64" s="9">
        <v>6600</v>
      </c>
      <c r="N64" s="184"/>
      <c r="O64" s="183"/>
      <c r="P64" s="8">
        <v>417.31</v>
      </c>
      <c r="Q64" s="9">
        <v>6182.69</v>
      </c>
    </row>
    <row r="65" ht="19" spans="1:17">
      <c r="A65" s="176" t="s">
        <v>17</v>
      </c>
      <c r="B65" s="2" t="s">
        <v>18</v>
      </c>
      <c r="C65" s="2" t="s">
        <v>19</v>
      </c>
      <c r="D65" s="6" t="s">
        <v>20</v>
      </c>
      <c r="E65" s="6" t="s">
        <v>21</v>
      </c>
      <c r="F65" s="6" t="s">
        <v>22</v>
      </c>
      <c r="G65" s="6" t="s">
        <v>23</v>
      </c>
      <c r="H65" s="6" t="s">
        <v>24</v>
      </c>
      <c r="I65" s="6" t="s">
        <v>25</v>
      </c>
      <c r="J65" s="6" t="s">
        <v>26</v>
      </c>
      <c r="K65" s="6" t="s">
        <v>27</v>
      </c>
      <c r="L65" s="6" t="s">
        <v>28</v>
      </c>
      <c r="M65" s="6" t="s">
        <v>29</v>
      </c>
      <c r="N65" s="6" t="s">
        <v>30</v>
      </c>
      <c r="O65" s="12" t="s">
        <v>31</v>
      </c>
      <c r="P65" s="12" t="s">
        <v>32</v>
      </c>
      <c r="Q65" s="6" t="s">
        <v>33</v>
      </c>
    </row>
    <row r="66" spans="1:17">
      <c r="A66" s="177"/>
      <c r="B66" s="4" t="s">
        <v>77</v>
      </c>
      <c r="C66" s="4" t="s">
        <v>80</v>
      </c>
      <c r="D66" s="9">
        <v>3651.25</v>
      </c>
      <c r="E66" s="161"/>
      <c r="F66" s="9">
        <v>0</v>
      </c>
      <c r="G66" s="9">
        <v>0</v>
      </c>
      <c r="H66" s="9"/>
      <c r="I66" s="9">
        <v>3651.25</v>
      </c>
      <c r="J66" s="183"/>
      <c r="K66" s="183"/>
      <c r="L66" s="183"/>
      <c r="M66" s="9">
        <v>3651.25</v>
      </c>
      <c r="N66" s="184"/>
      <c r="O66" s="183"/>
      <c r="P66" s="8">
        <v>417.31</v>
      </c>
      <c r="Q66" s="9">
        <v>3233.94</v>
      </c>
    </row>
    <row r="67" ht="19" spans="1:17">
      <c r="A67" s="176" t="s">
        <v>17</v>
      </c>
      <c r="B67" s="2" t="s">
        <v>18</v>
      </c>
      <c r="C67" s="2" t="s">
        <v>19</v>
      </c>
      <c r="D67" s="6" t="s">
        <v>20</v>
      </c>
      <c r="E67" s="6" t="s">
        <v>21</v>
      </c>
      <c r="F67" s="6" t="s">
        <v>22</v>
      </c>
      <c r="G67" s="6" t="s">
        <v>23</v>
      </c>
      <c r="H67" s="6" t="s">
        <v>24</v>
      </c>
      <c r="I67" s="6" t="s">
        <v>25</v>
      </c>
      <c r="J67" s="6" t="s">
        <v>26</v>
      </c>
      <c r="K67" s="6" t="s">
        <v>27</v>
      </c>
      <c r="L67" s="6" t="s">
        <v>28</v>
      </c>
      <c r="M67" s="6" t="s">
        <v>29</v>
      </c>
      <c r="N67" s="6" t="s">
        <v>30</v>
      </c>
      <c r="O67" s="12" t="s">
        <v>31</v>
      </c>
      <c r="P67" s="12" t="s">
        <v>32</v>
      </c>
      <c r="Q67" s="6" t="s">
        <v>33</v>
      </c>
    </row>
    <row r="68" spans="1:17">
      <c r="A68" s="177"/>
      <c r="B68" s="4" t="s">
        <v>77</v>
      </c>
      <c r="C68" s="4" t="s">
        <v>81</v>
      </c>
      <c r="D68" s="9">
        <v>6233.83</v>
      </c>
      <c r="E68" s="161"/>
      <c r="F68" s="9">
        <v>0</v>
      </c>
      <c r="G68" s="9">
        <v>0</v>
      </c>
      <c r="H68" s="9"/>
      <c r="I68" s="9">
        <v>6233.83</v>
      </c>
      <c r="J68" s="183"/>
      <c r="K68" s="183"/>
      <c r="L68" s="183"/>
      <c r="M68" s="9">
        <v>6233.83</v>
      </c>
      <c r="N68" s="184"/>
      <c r="O68" s="183"/>
      <c r="P68" s="8">
        <v>417.31</v>
      </c>
      <c r="Q68" s="9">
        <v>5816.52</v>
      </c>
    </row>
    <row r="69" ht="19" spans="1:17">
      <c r="A69" s="176" t="s">
        <v>17</v>
      </c>
      <c r="B69" s="2" t="s">
        <v>18</v>
      </c>
      <c r="C69" s="2" t="s">
        <v>19</v>
      </c>
      <c r="D69" s="6" t="s">
        <v>20</v>
      </c>
      <c r="E69" s="6" t="s">
        <v>21</v>
      </c>
      <c r="F69" s="6" t="s">
        <v>22</v>
      </c>
      <c r="G69" s="6" t="s">
        <v>23</v>
      </c>
      <c r="H69" s="6" t="s">
        <v>24</v>
      </c>
      <c r="I69" s="6" t="s">
        <v>25</v>
      </c>
      <c r="J69" s="6" t="s">
        <v>26</v>
      </c>
      <c r="K69" s="6" t="s">
        <v>27</v>
      </c>
      <c r="L69" s="6" t="s">
        <v>28</v>
      </c>
      <c r="M69" s="6" t="s">
        <v>29</v>
      </c>
      <c r="N69" s="6" t="s">
        <v>30</v>
      </c>
      <c r="O69" s="12" t="s">
        <v>31</v>
      </c>
      <c r="P69" s="12" t="s">
        <v>32</v>
      </c>
      <c r="Q69" s="6" t="s">
        <v>33</v>
      </c>
    </row>
    <row r="70" spans="1:17">
      <c r="A70" s="177"/>
      <c r="B70" s="4" t="s">
        <v>77</v>
      </c>
      <c r="C70" s="4" t="s">
        <v>82</v>
      </c>
      <c r="D70" s="9">
        <v>6049.36</v>
      </c>
      <c r="E70" s="161"/>
      <c r="F70" s="9">
        <v>0</v>
      </c>
      <c r="G70" s="9">
        <v>0</v>
      </c>
      <c r="H70" s="9"/>
      <c r="I70" s="9">
        <v>6049.36</v>
      </c>
      <c r="J70" s="183"/>
      <c r="K70" s="183"/>
      <c r="L70" s="183"/>
      <c r="M70" s="9">
        <v>6049.36</v>
      </c>
      <c r="N70" s="184"/>
      <c r="O70" s="183"/>
      <c r="P70" s="8">
        <v>417.31</v>
      </c>
      <c r="Q70" s="9">
        <v>5632.05</v>
      </c>
    </row>
    <row r="71" ht="19" spans="1:17">
      <c r="A71" s="176" t="s">
        <v>17</v>
      </c>
      <c r="B71" s="2" t="s">
        <v>18</v>
      </c>
      <c r="C71" s="2" t="s">
        <v>19</v>
      </c>
      <c r="D71" s="6" t="s">
        <v>20</v>
      </c>
      <c r="E71" s="6" t="s">
        <v>21</v>
      </c>
      <c r="F71" s="6" t="s">
        <v>22</v>
      </c>
      <c r="G71" s="6" t="s">
        <v>23</v>
      </c>
      <c r="H71" s="6" t="s">
        <v>24</v>
      </c>
      <c r="I71" s="6" t="s">
        <v>25</v>
      </c>
      <c r="J71" s="6" t="s">
        <v>26</v>
      </c>
      <c r="K71" s="6" t="s">
        <v>27</v>
      </c>
      <c r="L71" s="6" t="s">
        <v>28</v>
      </c>
      <c r="M71" s="6" t="s">
        <v>29</v>
      </c>
      <c r="N71" s="6" t="s">
        <v>30</v>
      </c>
      <c r="O71" s="12" t="s">
        <v>31</v>
      </c>
      <c r="P71" s="12" t="s">
        <v>32</v>
      </c>
      <c r="Q71" s="6" t="s">
        <v>33</v>
      </c>
    </row>
    <row r="72" spans="1:17">
      <c r="A72" s="177"/>
      <c r="B72" s="4" t="s">
        <v>77</v>
      </c>
      <c r="C72" s="4" t="s">
        <v>83</v>
      </c>
      <c r="D72" s="9">
        <v>6049.36</v>
      </c>
      <c r="E72" s="161"/>
      <c r="F72" s="9">
        <v>0</v>
      </c>
      <c r="G72" s="9">
        <v>0</v>
      </c>
      <c r="H72" s="9"/>
      <c r="I72" s="9">
        <v>6049.36</v>
      </c>
      <c r="J72" s="183"/>
      <c r="K72" s="183"/>
      <c r="L72" s="183"/>
      <c r="M72" s="9">
        <v>6049.36</v>
      </c>
      <c r="N72" s="184"/>
      <c r="O72" s="183"/>
      <c r="P72" s="8">
        <v>417.31</v>
      </c>
      <c r="Q72" s="9">
        <v>5632.05</v>
      </c>
    </row>
    <row r="73" ht="19" spans="1:17">
      <c r="A73" s="176" t="s">
        <v>17</v>
      </c>
      <c r="B73" s="2" t="s">
        <v>18</v>
      </c>
      <c r="C73" s="2" t="s">
        <v>19</v>
      </c>
      <c r="D73" s="6" t="s">
        <v>20</v>
      </c>
      <c r="E73" s="6" t="s">
        <v>21</v>
      </c>
      <c r="F73" s="6" t="s">
        <v>22</v>
      </c>
      <c r="G73" s="6" t="s">
        <v>23</v>
      </c>
      <c r="H73" s="6" t="s">
        <v>24</v>
      </c>
      <c r="I73" s="6" t="s">
        <v>25</v>
      </c>
      <c r="J73" s="6" t="s">
        <v>26</v>
      </c>
      <c r="K73" s="6" t="s">
        <v>27</v>
      </c>
      <c r="L73" s="6" t="s">
        <v>28</v>
      </c>
      <c r="M73" s="6" t="s">
        <v>29</v>
      </c>
      <c r="N73" s="6" t="s">
        <v>30</v>
      </c>
      <c r="O73" s="12" t="s">
        <v>31</v>
      </c>
      <c r="P73" s="12" t="s">
        <v>32</v>
      </c>
      <c r="Q73" s="6" t="s">
        <v>33</v>
      </c>
    </row>
    <row r="74" spans="1:17">
      <c r="A74" s="177"/>
      <c r="B74" s="4" t="s">
        <v>77</v>
      </c>
      <c r="C74" s="4" t="s">
        <v>84</v>
      </c>
      <c r="D74" s="9">
        <v>5127.01</v>
      </c>
      <c r="E74" s="161"/>
      <c r="F74" s="9">
        <v>0</v>
      </c>
      <c r="G74" s="9">
        <v>0</v>
      </c>
      <c r="H74" s="9"/>
      <c r="I74" s="9">
        <v>5127.01</v>
      </c>
      <c r="J74" s="183"/>
      <c r="K74" s="183"/>
      <c r="L74" s="183"/>
      <c r="M74" s="9">
        <v>5127.01</v>
      </c>
      <c r="N74" s="184"/>
      <c r="O74" s="183"/>
      <c r="P74" s="8">
        <v>417.31</v>
      </c>
      <c r="Q74" s="9">
        <v>4709.7</v>
      </c>
    </row>
    <row r="75" ht="19" spans="1:17">
      <c r="A75" s="176" t="s">
        <v>17</v>
      </c>
      <c r="B75" s="2" t="s">
        <v>18</v>
      </c>
      <c r="C75" s="2" t="s">
        <v>19</v>
      </c>
      <c r="D75" s="6" t="s">
        <v>20</v>
      </c>
      <c r="E75" s="6" t="s">
        <v>21</v>
      </c>
      <c r="F75" s="6" t="s">
        <v>22</v>
      </c>
      <c r="G75" s="6" t="s">
        <v>23</v>
      </c>
      <c r="H75" s="6" t="s">
        <v>24</v>
      </c>
      <c r="I75" s="6" t="s">
        <v>25</v>
      </c>
      <c r="J75" s="6" t="s">
        <v>26</v>
      </c>
      <c r="K75" s="6" t="s">
        <v>27</v>
      </c>
      <c r="L75" s="6" t="s">
        <v>28</v>
      </c>
      <c r="M75" s="6" t="s">
        <v>29</v>
      </c>
      <c r="N75" s="6" t="s">
        <v>30</v>
      </c>
      <c r="O75" s="12" t="s">
        <v>31</v>
      </c>
      <c r="P75" s="12" t="s">
        <v>32</v>
      </c>
      <c r="Q75" s="6" t="s">
        <v>33</v>
      </c>
    </row>
    <row r="76" spans="1:17">
      <c r="A76" s="177"/>
      <c r="B76" s="4" t="s">
        <v>68</v>
      </c>
      <c r="C76" s="4" t="s">
        <v>85</v>
      </c>
      <c r="D76" s="9">
        <v>6000</v>
      </c>
      <c r="E76" s="161"/>
      <c r="F76" s="9">
        <v>0</v>
      </c>
      <c r="G76" s="9">
        <v>60</v>
      </c>
      <c r="H76" s="9"/>
      <c r="I76" s="9">
        <v>5940</v>
      </c>
      <c r="J76" s="183"/>
      <c r="K76" s="183"/>
      <c r="L76" s="183"/>
      <c r="M76" s="9">
        <v>5940</v>
      </c>
      <c r="N76" s="184"/>
      <c r="O76" s="183"/>
      <c r="P76" s="8">
        <v>417.31</v>
      </c>
      <c r="Q76" s="9">
        <v>5522.69</v>
      </c>
    </row>
    <row r="77" ht="19" spans="1:17">
      <c r="A77" s="176" t="s">
        <v>17</v>
      </c>
      <c r="B77" s="2" t="s">
        <v>18</v>
      </c>
      <c r="C77" s="2" t="s">
        <v>19</v>
      </c>
      <c r="D77" s="6" t="s">
        <v>20</v>
      </c>
      <c r="E77" s="6" t="s">
        <v>21</v>
      </c>
      <c r="F77" s="6" t="s">
        <v>22</v>
      </c>
      <c r="G77" s="6" t="s">
        <v>23</v>
      </c>
      <c r="H77" s="6" t="s">
        <v>24</v>
      </c>
      <c r="I77" s="6" t="s">
        <v>25</v>
      </c>
      <c r="J77" s="6" t="s">
        <v>26</v>
      </c>
      <c r="K77" s="6" t="s">
        <v>27</v>
      </c>
      <c r="L77" s="6" t="s">
        <v>28</v>
      </c>
      <c r="M77" s="6" t="s">
        <v>29</v>
      </c>
      <c r="N77" s="6" t="s">
        <v>30</v>
      </c>
      <c r="O77" s="12" t="s">
        <v>31</v>
      </c>
      <c r="P77" s="12" t="s">
        <v>32</v>
      </c>
      <c r="Q77" s="6" t="s">
        <v>33</v>
      </c>
    </row>
    <row r="78" spans="1:17">
      <c r="A78" s="177"/>
      <c r="B78" s="4" t="s">
        <v>68</v>
      </c>
      <c r="C78" s="4" t="s">
        <v>86</v>
      </c>
      <c r="D78" s="9">
        <v>4942.54</v>
      </c>
      <c r="E78" s="161"/>
      <c r="F78" s="9">
        <v>0</v>
      </c>
      <c r="G78" s="9">
        <v>0</v>
      </c>
      <c r="H78" s="9"/>
      <c r="I78" s="9">
        <v>4942.54</v>
      </c>
      <c r="J78" s="183"/>
      <c r="K78" s="183"/>
      <c r="L78" s="183"/>
      <c r="M78" s="9">
        <v>4942.54</v>
      </c>
      <c r="N78" s="184"/>
      <c r="O78" s="183"/>
      <c r="P78" s="8">
        <v>417.31</v>
      </c>
      <c r="Q78" s="9">
        <v>4525.23</v>
      </c>
    </row>
    <row r="79" ht="19" spans="1:17">
      <c r="A79" s="176" t="s">
        <v>17</v>
      </c>
      <c r="B79" s="2" t="s">
        <v>18</v>
      </c>
      <c r="C79" s="2" t="s">
        <v>19</v>
      </c>
      <c r="D79" s="6" t="s">
        <v>20</v>
      </c>
      <c r="E79" s="6" t="s">
        <v>21</v>
      </c>
      <c r="F79" s="6" t="s">
        <v>22</v>
      </c>
      <c r="G79" s="6" t="s">
        <v>23</v>
      </c>
      <c r="H79" s="6" t="s">
        <v>24</v>
      </c>
      <c r="I79" s="6" t="s">
        <v>25</v>
      </c>
      <c r="J79" s="6" t="s">
        <v>26</v>
      </c>
      <c r="K79" s="6" t="s">
        <v>27</v>
      </c>
      <c r="L79" s="6" t="s">
        <v>28</v>
      </c>
      <c r="M79" s="6" t="s">
        <v>29</v>
      </c>
      <c r="N79" s="6" t="s">
        <v>30</v>
      </c>
      <c r="O79" s="12" t="s">
        <v>31</v>
      </c>
      <c r="P79" s="12" t="s">
        <v>32</v>
      </c>
      <c r="Q79" s="6" t="s">
        <v>33</v>
      </c>
    </row>
    <row r="80" spans="1:17">
      <c r="A80" s="177"/>
      <c r="B80" s="4" t="s">
        <v>68</v>
      </c>
      <c r="C80" s="4" t="s">
        <v>87</v>
      </c>
      <c r="D80" s="9">
        <v>5261.17</v>
      </c>
      <c r="E80" s="161"/>
      <c r="F80" s="9">
        <v>0</v>
      </c>
      <c r="G80" s="9">
        <v>0</v>
      </c>
      <c r="H80" s="9"/>
      <c r="I80" s="9">
        <v>5261.17</v>
      </c>
      <c r="J80" s="183"/>
      <c r="K80" s="183"/>
      <c r="L80" s="183"/>
      <c r="M80" s="9">
        <v>5261.17</v>
      </c>
      <c r="N80" s="184"/>
      <c r="O80" s="183"/>
      <c r="P80" s="8">
        <v>417.31</v>
      </c>
      <c r="Q80" s="9">
        <v>4843.86</v>
      </c>
    </row>
    <row r="81" ht="19" spans="1:17">
      <c r="A81" s="176" t="s">
        <v>17</v>
      </c>
      <c r="B81" s="2" t="s">
        <v>18</v>
      </c>
      <c r="C81" s="2" t="s">
        <v>19</v>
      </c>
      <c r="D81" s="6" t="s">
        <v>20</v>
      </c>
      <c r="E81" s="6" t="s">
        <v>21</v>
      </c>
      <c r="F81" s="6" t="s">
        <v>22</v>
      </c>
      <c r="G81" s="6" t="s">
        <v>23</v>
      </c>
      <c r="H81" s="6" t="s">
        <v>24</v>
      </c>
      <c r="I81" s="6" t="s">
        <v>25</v>
      </c>
      <c r="J81" s="6" t="s">
        <v>26</v>
      </c>
      <c r="K81" s="6" t="s">
        <v>27</v>
      </c>
      <c r="L81" s="6" t="s">
        <v>28</v>
      </c>
      <c r="M81" s="6" t="s">
        <v>29</v>
      </c>
      <c r="N81" s="6" t="s">
        <v>30</v>
      </c>
      <c r="O81" s="12" t="s">
        <v>31</v>
      </c>
      <c r="P81" s="12" t="s">
        <v>32</v>
      </c>
      <c r="Q81" s="6" t="s">
        <v>33</v>
      </c>
    </row>
    <row r="82" spans="1:17">
      <c r="A82" s="177"/>
      <c r="B82" s="4" t="s">
        <v>68</v>
      </c>
      <c r="C82" s="4" t="s">
        <v>88</v>
      </c>
      <c r="D82" s="9">
        <v>4758.07</v>
      </c>
      <c r="E82" s="161"/>
      <c r="F82" s="9">
        <v>0</v>
      </c>
      <c r="G82" s="9">
        <v>0</v>
      </c>
      <c r="H82" s="9">
        <v>100</v>
      </c>
      <c r="I82" s="9">
        <v>4658.07</v>
      </c>
      <c r="J82" s="183"/>
      <c r="K82" s="183"/>
      <c r="L82" s="183"/>
      <c r="M82" s="9">
        <v>4658.07</v>
      </c>
      <c r="N82" s="184"/>
      <c r="O82" s="183"/>
      <c r="P82" s="8">
        <v>417.31</v>
      </c>
      <c r="Q82" s="9">
        <v>4240.76</v>
      </c>
    </row>
    <row r="83" ht="19" spans="1:17">
      <c r="A83" s="176" t="s">
        <v>17</v>
      </c>
      <c r="B83" s="2" t="s">
        <v>18</v>
      </c>
      <c r="C83" s="2" t="s">
        <v>19</v>
      </c>
      <c r="D83" s="6" t="s">
        <v>20</v>
      </c>
      <c r="E83" s="6" t="s">
        <v>21</v>
      </c>
      <c r="F83" s="6" t="s">
        <v>22</v>
      </c>
      <c r="G83" s="6" t="s">
        <v>23</v>
      </c>
      <c r="H83" s="6" t="s">
        <v>24</v>
      </c>
      <c r="I83" s="6" t="s">
        <v>25</v>
      </c>
      <c r="J83" s="6" t="s">
        <v>26</v>
      </c>
      <c r="K83" s="6" t="s">
        <v>27</v>
      </c>
      <c r="L83" s="6" t="s">
        <v>28</v>
      </c>
      <c r="M83" s="6" t="s">
        <v>29</v>
      </c>
      <c r="N83" s="6" t="s">
        <v>30</v>
      </c>
      <c r="O83" s="12" t="s">
        <v>31</v>
      </c>
      <c r="P83" s="12" t="s">
        <v>32</v>
      </c>
      <c r="Q83" s="6" t="s">
        <v>33</v>
      </c>
    </row>
    <row r="84" spans="1:17">
      <c r="A84" s="177"/>
      <c r="B84" s="4" t="s">
        <v>68</v>
      </c>
      <c r="C84" s="4" t="s">
        <v>89</v>
      </c>
      <c r="D84" s="9">
        <v>6736.93</v>
      </c>
      <c r="E84" s="161"/>
      <c r="F84" s="9">
        <v>0</v>
      </c>
      <c r="G84" s="9">
        <v>0</v>
      </c>
      <c r="H84" s="9">
        <v>100</v>
      </c>
      <c r="I84" s="9">
        <v>6636.93</v>
      </c>
      <c r="J84" s="183"/>
      <c r="K84" s="183"/>
      <c r="L84" s="183"/>
      <c r="M84" s="9">
        <v>6636.93</v>
      </c>
      <c r="N84" s="184"/>
      <c r="O84" s="183"/>
      <c r="P84" s="8">
        <v>417.31</v>
      </c>
      <c r="Q84" s="9">
        <v>6219.62</v>
      </c>
    </row>
    <row r="85" ht="19" spans="1:17">
      <c r="A85" s="176" t="s">
        <v>17</v>
      </c>
      <c r="B85" s="2" t="s">
        <v>18</v>
      </c>
      <c r="C85" s="2" t="s">
        <v>19</v>
      </c>
      <c r="D85" s="6" t="s">
        <v>20</v>
      </c>
      <c r="E85" s="6" t="s">
        <v>21</v>
      </c>
      <c r="F85" s="6" t="s">
        <v>22</v>
      </c>
      <c r="G85" s="6" t="s">
        <v>23</v>
      </c>
      <c r="H85" s="6" t="s">
        <v>24</v>
      </c>
      <c r="I85" s="6" t="s">
        <v>25</v>
      </c>
      <c r="J85" s="6" t="s">
        <v>26</v>
      </c>
      <c r="K85" s="6" t="s">
        <v>27</v>
      </c>
      <c r="L85" s="6" t="s">
        <v>28</v>
      </c>
      <c r="M85" s="6" t="s">
        <v>29</v>
      </c>
      <c r="N85" s="6" t="s">
        <v>30</v>
      </c>
      <c r="O85" s="12" t="s">
        <v>31</v>
      </c>
      <c r="P85" s="12" t="s">
        <v>32</v>
      </c>
      <c r="Q85" s="6" t="s">
        <v>33</v>
      </c>
    </row>
    <row r="86" spans="1:17">
      <c r="A86" s="177"/>
      <c r="B86" s="4" t="s">
        <v>90</v>
      </c>
      <c r="C86" s="4" t="s">
        <v>91</v>
      </c>
      <c r="D86" s="9">
        <v>5400</v>
      </c>
      <c r="E86" s="9">
        <v>20</v>
      </c>
      <c r="F86" s="9">
        <v>4153.85</v>
      </c>
      <c r="G86" s="9">
        <v>0</v>
      </c>
      <c r="H86" s="9"/>
      <c r="I86" s="9">
        <v>1246.15</v>
      </c>
      <c r="J86" s="183"/>
      <c r="K86" s="183"/>
      <c r="L86" s="11">
        <v>1000</v>
      </c>
      <c r="M86" s="9">
        <v>2246.15</v>
      </c>
      <c r="N86" s="184"/>
      <c r="O86" s="183"/>
      <c r="P86" s="8">
        <v>0</v>
      </c>
      <c r="Q86" s="9">
        <v>2246.15</v>
      </c>
    </row>
    <row r="87" ht="19" spans="1:17">
      <c r="A87" s="176" t="s">
        <v>17</v>
      </c>
      <c r="B87" s="2" t="s">
        <v>18</v>
      </c>
      <c r="C87" s="2" t="s">
        <v>19</v>
      </c>
      <c r="D87" s="6" t="s">
        <v>20</v>
      </c>
      <c r="E87" s="6" t="s">
        <v>21</v>
      </c>
      <c r="F87" s="6" t="s">
        <v>22</v>
      </c>
      <c r="G87" s="6" t="s">
        <v>23</v>
      </c>
      <c r="H87" s="6" t="s">
        <v>24</v>
      </c>
      <c r="I87" s="6" t="s">
        <v>25</v>
      </c>
      <c r="J87" s="6" t="s">
        <v>26</v>
      </c>
      <c r="K87" s="6" t="s">
        <v>27</v>
      </c>
      <c r="L87" s="6" t="s">
        <v>28</v>
      </c>
      <c r="M87" s="6" t="s">
        <v>29</v>
      </c>
      <c r="N87" s="6" t="s">
        <v>30</v>
      </c>
      <c r="O87" s="12" t="s">
        <v>31</v>
      </c>
      <c r="P87" s="12" t="s">
        <v>32</v>
      </c>
      <c r="Q87" s="6" t="s">
        <v>33</v>
      </c>
    </row>
    <row r="88" spans="1:17">
      <c r="A88" s="177"/>
      <c r="B88" s="4" t="s">
        <v>90</v>
      </c>
      <c r="C88" s="4" t="s">
        <v>92</v>
      </c>
      <c r="D88" s="9">
        <v>6736.93</v>
      </c>
      <c r="E88" s="9"/>
      <c r="F88" s="9">
        <v>0</v>
      </c>
      <c r="G88" s="9">
        <v>0</v>
      </c>
      <c r="H88" s="9"/>
      <c r="I88" s="9">
        <v>6736.93</v>
      </c>
      <c r="J88" s="11">
        <v>500</v>
      </c>
      <c r="K88" s="183"/>
      <c r="L88" s="183"/>
      <c r="M88" s="9">
        <v>7236.93</v>
      </c>
      <c r="N88" s="184"/>
      <c r="O88" s="183"/>
      <c r="P88" s="8">
        <v>417.31</v>
      </c>
      <c r="Q88" s="9">
        <v>6819.62</v>
      </c>
    </row>
    <row r="89" ht="19" spans="1:17">
      <c r="A89" s="176" t="s">
        <v>17</v>
      </c>
      <c r="B89" s="2" t="s">
        <v>18</v>
      </c>
      <c r="C89" s="2" t="s">
        <v>19</v>
      </c>
      <c r="D89" s="6" t="s">
        <v>20</v>
      </c>
      <c r="E89" s="6" t="s">
        <v>21</v>
      </c>
      <c r="F89" s="6" t="s">
        <v>22</v>
      </c>
      <c r="G89" s="6" t="s">
        <v>23</v>
      </c>
      <c r="H89" s="6" t="s">
        <v>24</v>
      </c>
      <c r="I89" s="6" t="s">
        <v>25</v>
      </c>
      <c r="J89" s="6" t="s">
        <v>26</v>
      </c>
      <c r="K89" s="6" t="s">
        <v>27</v>
      </c>
      <c r="L89" s="6" t="s">
        <v>28</v>
      </c>
      <c r="M89" s="6" t="s">
        <v>29</v>
      </c>
      <c r="N89" s="6" t="s">
        <v>30</v>
      </c>
      <c r="O89" s="12" t="s">
        <v>31</v>
      </c>
      <c r="P89" s="12" t="s">
        <v>32</v>
      </c>
      <c r="Q89" s="6" t="s">
        <v>33</v>
      </c>
    </row>
    <row r="90" spans="1:17">
      <c r="A90" s="177"/>
      <c r="B90" s="4" t="s">
        <v>38</v>
      </c>
      <c r="C90" s="4" t="s">
        <v>93</v>
      </c>
      <c r="D90" s="9">
        <v>5000</v>
      </c>
      <c r="E90" s="9"/>
      <c r="F90" s="9"/>
      <c r="G90" s="9">
        <v>0</v>
      </c>
      <c r="H90" s="9"/>
      <c r="I90" s="9">
        <v>5000</v>
      </c>
      <c r="J90" s="183"/>
      <c r="K90" s="183"/>
      <c r="L90" s="183"/>
      <c r="M90" s="9">
        <v>5000</v>
      </c>
      <c r="N90" s="184"/>
      <c r="O90" s="183"/>
      <c r="P90" s="8">
        <v>0</v>
      </c>
      <c r="Q90" s="9">
        <v>5000</v>
      </c>
    </row>
    <row r="91" ht="19" spans="1:17">
      <c r="A91" s="176" t="s">
        <v>17</v>
      </c>
      <c r="B91" s="2" t="s">
        <v>18</v>
      </c>
      <c r="C91" s="2" t="s">
        <v>19</v>
      </c>
      <c r="D91" s="6" t="s">
        <v>20</v>
      </c>
      <c r="E91" s="6" t="s">
        <v>21</v>
      </c>
      <c r="F91" s="6" t="s">
        <v>22</v>
      </c>
      <c r="G91" s="6" t="s">
        <v>23</v>
      </c>
      <c r="H91" s="6" t="s">
        <v>24</v>
      </c>
      <c r="I91" s="6" t="s">
        <v>25</v>
      </c>
      <c r="J91" s="6" t="s">
        <v>26</v>
      </c>
      <c r="K91" s="6" t="s">
        <v>27</v>
      </c>
      <c r="L91" s="6" t="s">
        <v>28</v>
      </c>
      <c r="M91" s="6" t="s">
        <v>29</v>
      </c>
      <c r="N91" s="6" t="s">
        <v>30</v>
      </c>
      <c r="O91" s="12" t="s">
        <v>31</v>
      </c>
      <c r="P91" s="12" t="s">
        <v>32</v>
      </c>
      <c r="Q91" s="6" t="s">
        <v>33</v>
      </c>
    </row>
    <row r="92" spans="1:17">
      <c r="A92" s="177"/>
      <c r="B92" s="4" t="s">
        <v>68</v>
      </c>
      <c r="C92" s="4" t="s">
        <v>94</v>
      </c>
      <c r="D92" s="9">
        <v>5361.79</v>
      </c>
      <c r="E92" s="9"/>
      <c r="F92" s="9">
        <v>0</v>
      </c>
      <c r="G92" s="9">
        <v>0</v>
      </c>
      <c r="H92" s="9"/>
      <c r="I92" s="9">
        <v>5361.79</v>
      </c>
      <c r="J92" s="183"/>
      <c r="K92" s="183"/>
      <c r="L92" s="183"/>
      <c r="M92" s="9">
        <v>5361.79</v>
      </c>
      <c r="N92" s="184"/>
      <c r="O92" s="183"/>
      <c r="P92" s="8">
        <v>0</v>
      </c>
      <c r="Q92" s="9">
        <v>5361.79</v>
      </c>
    </row>
    <row r="93" ht="19" spans="1:17">
      <c r="A93" s="176" t="s">
        <v>17</v>
      </c>
      <c r="B93" s="2" t="s">
        <v>18</v>
      </c>
      <c r="C93" s="2" t="s">
        <v>19</v>
      </c>
      <c r="D93" s="6" t="s">
        <v>20</v>
      </c>
      <c r="E93" s="6" t="s">
        <v>21</v>
      </c>
      <c r="F93" s="6" t="s">
        <v>22</v>
      </c>
      <c r="G93" s="6" t="s">
        <v>23</v>
      </c>
      <c r="H93" s="6" t="s">
        <v>24</v>
      </c>
      <c r="I93" s="6" t="s">
        <v>25</v>
      </c>
      <c r="J93" s="6" t="s">
        <v>26</v>
      </c>
      <c r="K93" s="6" t="s">
        <v>27</v>
      </c>
      <c r="L93" s="6" t="s">
        <v>28</v>
      </c>
      <c r="M93" s="6" t="s">
        <v>29</v>
      </c>
      <c r="N93" s="6" t="s">
        <v>30</v>
      </c>
      <c r="O93" s="12" t="s">
        <v>31</v>
      </c>
      <c r="P93" s="12" t="s">
        <v>32</v>
      </c>
      <c r="Q93" s="6" t="s">
        <v>33</v>
      </c>
    </row>
    <row r="94" spans="1:17">
      <c r="A94" s="177"/>
      <c r="B94" s="4" t="s">
        <v>68</v>
      </c>
      <c r="C94" s="4" t="s">
        <v>95</v>
      </c>
      <c r="D94" s="9">
        <v>2766.72</v>
      </c>
      <c r="E94" s="9"/>
      <c r="F94" s="9">
        <v>0</v>
      </c>
      <c r="G94" s="9">
        <v>0</v>
      </c>
      <c r="H94" s="9"/>
      <c r="I94" s="9">
        <v>2766.72</v>
      </c>
      <c r="J94" s="183"/>
      <c r="K94" s="183"/>
      <c r="L94" s="183"/>
      <c r="M94" s="9">
        <v>2766.72</v>
      </c>
      <c r="N94" s="184"/>
      <c r="O94" s="183"/>
      <c r="P94" s="8">
        <v>0</v>
      </c>
      <c r="Q94" s="9">
        <v>2766.72</v>
      </c>
    </row>
    <row r="95" ht="19" spans="1:17">
      <c r="A95" s="176" t="s">
        <v>17</v>
      </c>
      <c r="B95" s="2" t="s">
        <v>18</v>
      </c>
      <c r="C95" s="2" t="s">
        <v>19</v>
      </c>
      <c r="D95" s="6" t="s">
        <v>20</v>
      </c>
      <c r="E95" s="6" t="s">
        <v>21</v>
      </c>
      <c r="F95" s="6" t="s">
        <v>22</v>
      </c>
      <c r="G95" s="6" t="s">
        <v>23</v>
      </c>
      <c r="H95" s="6" t="s">
        <v>24</v>
      </c>
      <c r="I95" s="6" t="s">
        <v>25</v>
      </c>
      <c r="J95" s="6" t="s">
        <v>26</v>
      </c>
      <c r="K95" s="6" t="s">
        <v>27</v>
      </c>
      <c r="L95" s="6" t="s">
        <v>28</v>
      </c>
      <c r="M95" s="6" t="s">
        <v>29</v>
      </c>
      <c r="N95" s="6" t="s">
        <v>30</v>
      </c>
      <c r="O95" s="12" t="s">
        <v>31</v>
      </c>
      <c r="P95" s="12" t="s">
        <v>32</v>
      </c>
      <c r="Q95" s="6" t="s">
        <v>33</v>
      </c>
    </row>
    <row r="96" spans="1:17">
      <c r="A96" s="177"/>
      <c r="B96" s="4" t="s">
        <v>61</v>
      </c>
      <c r="C96" s="4" t="s">
        <v>96</v>
      </c>
      <c r="D96" s="9">
        <v>4500</v>
      </c>
      <c r="E96" s="9">
        <v>11</v>
      </c>
      <c r="F96" s="9">
        <v>1903.85</v>
      </c>
      <c r="G96" s="9">
        <v>0</v>
      </c>
      <c r="H96" s="9"/>
      <c r="I96" s="9">
        <v>2596.15</v>
      </c>
      <c r="J96" s="183"/>
      <c r="K96" s="183"/>
      <c r="L96" s="183"/>
      <c r="M96" s="9">
        <v>2596.15</v>
      </c>
      <c r="N96" s="184"/>
      <c r="O96" s="183"/>
      <c r="P96" s="8">
        <v>0</v>
      </c>
      <c r="Q96" s="9">
        <v>2596.15</v>
      </c>
    </row>
    <row r="97" ht="19" spans="1:17">
      <c r="A97" s="176" t="s">
        <v>17</v>
      </c>
      <c r="B97" s="2" t="s">
        <v>18</v>
      </c>
      <c r="C97" s="2" t="s">
        <v>19</v>
      </c>
      <c r="D97" s="6" t="s">
        <v>20</v>
      </c>
      <c r="E97" s="6" t="s">
        <v>21</v>
      </c>
      <c r="F97" s="6" t="s">
        <v>22</v>
      </c>
      <c r="G97" s="6" t="s">
        <v>23</v>
      </c>
      <c r="H97" s="6" t="s">
        <v>24</v>
      </c>
      <c r="I97" s="6" t="s">
        <v>25</v>
      </c>
      <c r="J97" s="6" t="s">
        <v>26</v>
      </c>
      <c r="K97" s="6" t="s">
        <v>27</v>
      </c>
      <c r="L97" s="6" t="s">
        <v>28</v>
      </c>
      <c r="M97" s="6" t="s">
        <v>29</v>
      </c>
      <c r="N97" s="6" t="s">
        <v>30</v>
      </c>
      <c r="O97" s="12" t="s">
        <v>31</v>
      </c>
      <c r="P97" s="12" t="s">
        <v>32</v>
      </c>
      <c r="Q97" s="6" t="s">
        <v>33</v>
      </c>
    </row>
    <row r="98" spans="1:17">
      <c r="A98" s="177"/>
      <c r="B98" s="4" t="s">
        <v>40</v>
      </c>
      <c r="C98" s="4" t="s">
        <v>97</v>
      </c>
      <c r="D98" s="9">
        <v>9600</v>
      </c>
      <c r="E98" s="9">
        <v>23</v>
      </c>
      <c r="F98" s="9">
        <v>8492.31</v>
      </c>
      <c r="G98" s="9">
        <v>0</v>
      </c>
      <c r="H98" s="9"/>
      <c r="I98" s="9">
        <v>1107.69</v>
      </c>
      <c r="J98" s="183"/>
      <c r="K98" s="183"/>
      <c r="L98" s="183"/>
      <c r="M98" s="9">
        <v>1107.69</v>
      </c>
      <c r="N98" s="184"/>
      <c r="O98" s="183"/>
      <c r="P98" s="8">
        <v>0</v>
      </c>
      <c r="Q98" s="9">
        <v>1107.69</v>
      </c>
    </row>
  </sheetData>
  <autoFilter ref="A1:Q31">
    <extLst/>
  </autoFilter>
  <mergeCells count="49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"/>
  <sheetViews>
    <sheetView workbookViewId="0">
      <pane xSplit="3" ySplit="1" topLeftCell="V2" activePane="bottomRight" state="frozen"/>
      <selection/>
      <selection pane="topRight"/>
      <selection pane="bottomLeft"/>
      <selection pane="bottomRight" activeCell="AE20" sqref="AE20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4" width="5.72727272727273" customWidth="1"/>
    <col min="5" max="5" width="15.0909090909091" customWidth="1"/>
    <col min="6" max="6" width="18.3636363636364" customWidth="1"/>
    <col min="7" max="7" width="16.7272727272727" customWidth="1"/>
    <col min="8" max="8" width="9.36363636363636" customWidth="1"/>
    <col min="9" max="9" width="7.90909090909091" customWidth="1"/>
    <col min="10" max="10" width="8.63636363636364" customWidth="1"/>
    <col min="11" max="11" width="6.27272727272727" customWidth="1"/>
    <col min="12" max="15" width="7.18181818181818" customWidth="1"/>
    <col min="16" max="16" width="6.45454545454545" customWidth="1"/>
    <col min="17" max="19" width="7.18181818181818" customWidth="1"/>
    <col min="20" max="20" width="8.45454545454546" customWidth="1"/>
    <col min="21" max="23" width="6.27272727272727" customWidth="1"/>
    <col min="24" max="24" width="6.45454545454545" customWidth="1"/>
    <col min="25" max="25" width="7.18181818181818" customWidth="1"/>
    <col min="26" max="26" width="7" customWidth="1"/>
    <col min="27" max="27" width="6.27272727272727" customWidth="1"/>
    <col min="28" max="29" width="7.18181818181818" customWidth="1"/>
    <col min="30" max="30" width="3.36363636363636" customWidth="1"/>
    <col min="31" max="31" width="8.63636363636364" customWidth="1"/>
    <col min="32" max="33" width="6.45454545454545" customWidth="1"/>
    <col min="34" max="34" width="5" customWidth="1"/>
    <col min="35" max="35" width="7.18181818181818" customWidth="1"/>
    <col min="36" max="36" width="8.90909090909091" customWidth="1"/>
    <col min="37" max="37" width="7.18181818181818" customWidth="1"/>
    <col min="38" max="38" width="23.2727272727273" customWidth="1"/>
  </cols>
  <sheetData>
    <row r="1" s="167" customFormat="1" ht="19" spans="1:38">
      <c r="A1" s="1" t="s">
        <v>0</v>
      </c>
      <c r="B1" s="2" t="s">
        <v>18</v>
      </c>
      <c r="C1" s="2" t="s">
        <v>19</v>
      </c>
      <c r="D1" s="2" t="s">
        <v>98</v>
      </c>
      <c r="E1" s="3" t="s">
        <v>99</v>
      </c>
      <c r="F1" s="2" t="s">
        <v>100</v>
      </c>
      <c r="G1" s="2" t="s">
        <v>101</v>
      </c>
      <c r="H1" s="2" t="s">
        <v>102</v>
      </c>
      <c r="I1" s="1" t="s">
        <v>103</v>
      </c>
      <c r="J1" s="1" t="s">
        <v>104</v>
      </c>
      <c r="K1" s="1" t="s">
        <v>105</v>
      </c>
      <c r="L1" s="6" t="s">
        <v>106</v>
      </c>
      <c r="M1" s="6" t="s">
        <v>107</v>
      </c>
      <c r="N1" s="6" t="s">
        <v>108</v>
      </c>
      <c r="O1" s="6" t="s">
        <v>109</v>
      </c>
      <c r="P1" s="6" t="s">
        <v>110</v>
      </c>
      <c r="Q1" s="6" t="s">
        <v>111</v>
      </c>
      <c r="R1" s="6" t="s">
        <v>112</v>
      </c>
      <c r="S1" s="6" t="s">
        <v>113</v>
      </c>
      <c r="T1" s="6" t="s">
        <v>114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29</v>
      </c>
      <c r="AD1" s="6" t="s">
        <v>30</v>
      </c>
      <c r="AE1" s="12" t="s">
        <v>31</v>
      </c>
      <c r="AF1" s="12" t="s">
        <v>115</v>
      </c>
      <c r="AG1" s="12" t="s">
        <v>116</v>
      </c>
      <c r="AH1" s="12" t="s">
        <v>117</v>
      </c>
      <c r="AI1" s="12" t="s">
        <v>32</v>
      </c>
      <c r="AJ1" s="6" t="s">
        <v>33</v>
      </c>
      <c r="AK1" s="169" t="s">
        <v>118</v>
      </c>
      <c r="AL1" s="169" t="s">
        <v>119</v>
      </c>
    </row>
    <row r="2" spans="1:38">
      <c r="A2" s="4">
        <v>1</v>
      </c>
      <c r="B2" s="4" t="s">
        <v>77</v>
      </c>
      <c r="C2" s="4" t="s">
        <v>78</v>
      </c>
      <c r="D2" s="4">
        <f>VLOOKUP(C$2:C$15,'[1]员工信息表（全部在职人员）'!$D$3:$J$45,7,0)</f>
        <v>170201</v>
      </c>
      <c r="E2" s="5" t="s">
        <v>120</v>
      </c>
      <c r="F2" s="4" t="s">
        <v>121</v>
      </c>
      <c r="G2" s="4" t="s">
        <v>122</v>
      </c>
      <c r="H2" s="4">
        <v>13522603310</v>
      </c>
      <c r="I2" s="7">
        <v>42774</v>
      </c>
      <c r="J2" s="7">
        <f t="shared" ref="J2:J7" si="0">I2</f>
        <v>42774</v>
      </c>
      <c r="K2" s="7"/>
      <c r="L2" s="8">
        <v>2200</v>
      </c>
      <c r="M2" s="9">
        <v>600</v>
      </c>
      <c r="N2" s="9">
        <v>0</v>
      </c>
      <c r="O2" s="9">
        <v>2600</v>
      </c>
      <c r="P2" s="9"/>
      <c r="Q2" s="9">
        <v>600</v>
      </c>
      <c r="R2" s="9"/>
      <c r="S2" s="9">
        <f>R2+Q2+P2+O2+N2+M2+L2</f>
        <v>6000</v>
      </c>
      <c r="T2" s="10">
        <v>21.75</v>
      </c>
      <c r="U2" s="9"/>
      <c r="V2" s="9">
        <f>S2/T2*U2</f>
        <v>0</v>
      </c>
      <c r="W2" s="9">
        <f>VLOOKUP(C2,'6月绩效'!B2:F50,5,0)</f>
        <v>78</v>
      </c>
      <c r="X2" s="9"/>
      <c r="Y2" s="9">
        <f>S2-V2-W2-X2</f>
        <v>5922</v>
      </c>
      <c r="Z2" s="9"/>
      <c r="AA2" s="9"/>
      <c r="AB2" s="9"/>
      <c r="AC2" s="9">
        <f>Z2+Y2+AA2+AB2</f>
        <v>5922</v>
      </c>
      <c r="AD2" s="11"/>
      <c r="AE2" s="168"/>
      <c r="AF2" s="8">
        <v>289.04</v>
      </c>
      <c r="AG2" s="8">
        <v>110.2</v>
      </c>
      <c r="AH2" s="8">
        <v>18.07</v>
      </c>
      <c r="AI2" s="8">
        <f t="shared" ref="AI2:AI14" si="1">SUM(AF2:AH2)</f>
        <v>417.31</v>
      </c>
      <c r="AJ2" s="9">
        <f>AC2-AD2-AE2-AI2</f>
        <v>5504.69</v>
      </c>
      <c r="AK2" s="170" t="s">
        <v>123</v>
      </c>
      <c r="AL2" s="170" t="s">
        <v>124</v>
      </c>
    </row>
    <row r="3" spans="1:38">
      <c r="A3" s="4">
        <v>2</v>
      </c>
      <c r="B3" s="4" t="s">
        <v>77</v>
      </c>
      <c r="C3" s="4" t="s">
        <v>79</v>
      </c>
      <c r="D3" s="4">
        <f>VLOOKUP(C$2:C$15,'[1]员工信息表（全部在职人员）'!$D$3:$J$45,7,0)</f>
        <v>180102</v>
      </c>
      <c r="E3" s="5" t="s">
        <v>125</v>
      </c>
      <c r="F3" s="4" t="s">
        <v>121</v>
      </c>
      <c r="G3" s="4" t="s">
        <v>126</v>
      </c>
      <c r="H3" s="4">
        <v>18701238320</v>
      </c>
      <c r="I3" s="7">
        <v>43125</v>
      </c>
      <c r="J3" s="7">
        <f t="shared" si="0"/>
        <v>43125</v>
      </c>
      <c r="K3" s="7"/>
      <c r="L3" s="8">
        <v>2200</v>
      </c>
      <c r="M3" s="9">
        <v>600</v>
      </c>
      <c r="N3" s="9">
        <v>0</v>
      </c>
      <c r="O3" s="9">
        <v>2600</v>
      </c>
      <c r="P3" s="9"/>
      <c r="Q3" s="9">
        <v>600</v>
      </c>
      <c r="R3" s="9"/>
      <c r="S3" s="9">
        <f t="shared" ref="S3:S15" si="2">R3+Q3+P3+O3+N3+M3+L3</f>
        <v>6000</v>
      </c>
      <c r="T3" s="10">
        <v>26</v>
      </c>
      <c r="U3" s="9"/>
      <c r="V3" s="9">
        <f t="shared" ref="V3:V15" si="3">S3/T3*U3</f>
        <v>0</v>
      </c>
      <c r="W3" s="9">
        <f>VLOOKUP(C3,'6月绩效'!B3:F51,5,0)</f>
        <v>0</v>
      </c>
      <c r="X3" s="9"/>
      <c r="Y3" s="9">
        <f t="shared" ref="Y3:Y15" si="4">S3-V3-W3-X3</f>
        <v>6000</v>
      </c>
      <c r="Z3" s="9"/>
      <c r="AA3" s="9"/>
      <c r="AB3" s="11">
        <f>补发5月绩效!K10</f>
        <v>600</v>
      </c>
      <c r="AC3" s="9">
        <f t="shared" ref="AC3:AC15" si="5">Z3+Y3+AA3+AB3</f>
        <v>6600</v>
      </c>
      <c r="AD3" s="11"/>
      <c r="AE3" s="168"/>
      <c r="AF3" s="8">
        <v>289.04</v>
      </c>
      <c r="AG3" s="8">
        <v>110.2</v>
      </c>
      <c r="AH3" s="8">
        <v>18.07</v>
      </c>
      <c r="AI3" s="8">
        <f t="shared" si="1"/>
        <v>417.31</v>
      </c>
      <c r="AJ3" s="9">
        <f t="shared" ref="AJ3:AJ14" si="6">AC3-AD3-AE3-AI3</f>
        <v>6182.69</v>
      </c>
      <c r="AK3" s="170" t="s">
        <v>123</v>
      </c>
      <c r="AL3" s="170" t="s">
        <v>124</v>
      </c>
    </row>
    <row r="4" spans="1:38">
      <c r="A4" s="4">
        <v>3</v>
      </c>
      <c r="B4" s="4" t="s">
        <v>77</v>
      </c>
      <c r="C4" s="4" t="s">
        <v>80</v>
      </c>
      <c r="D4" s="4">
        <f>VLOOKUP(C$2:C$15,'[1]员工信息表（全部在职人员）'!$D$3:$J$45,7,0)</f>
        <v>170702</v>
      </c>
      <c r="E4" s="5" t="s">
        <v>127</v>
      </c>
      <c r="F4" s="4" t="s">
        <v>121</v>
      </c>
      <c r="G4" s="4" t="s">
        <v>128</v>
      </c>
      <c r="H4" s="4">
        <v>15010601039</v>
      </c>
      <c r="I4" s="7">
        <v>42936</v>
      </c>
      <c r="J4" s="7">
        <f t="shared" si="0"/>
        <v>42936</v>
      </c>
      <c r="K4" s="7"/>
      <c r="L4" s="8"/>
      <c r="M4" s="9"/>
      <c r="N4" s="9"/>
      <c r="O4" s="9"/>
      <c r="P4" s="9"/>
      <c r="Q4" s="9"/>
      <c r="R4" s="9">
        <f>运行考勤!AU3</f>
        <v>3651.25</v>
      </c>
      <c r="S4" s="9">
        <f t="shared" si="2"/>
        <v>3651.25</v>
      </c>
      <c r="T4" s="10">
        <v>26</v>
      </c>
      <c r="U4" s="9"/>
      <c r="V4" s="9">
        <f t="shared" si="3"/>
        <v>0</v>
      </c>
      <c r="W4" s="9">
        <f>VLOOKUP(C4,'6月绩效'!B4:F52,5,0)</f>
        <v>0</v>
      </c>
      <c r="X4" s="9"/>
      <c r="Y4" s="9">
        <f t="shared" si="4"/>
        <v>3651.25</v>
      </c>
      <c r="Z4" s="9"/>
      <c r="AA4" s="9"/>
      <c r="AB4" s="9"/>
      <c r="AC4" s="9">
        <f t="shared" si="5"/>
        <v>3651.25</v>
      </c>
      <c r="AD4" s="11"/>
      <c r="AE4" s="168"/>
      <c r="AF4" s="8">
        <v>289.04</v>
      </c>
      <c r="AG4" s="8">
        <v>110.2</v>
      </c>
      <c r="AH4" s="8">
        <v>18.07</v>
      </c>
      <c r="AI4" s="8">
        <f t="shared" si="1"/>
        <v>417.31</v>
      </c>
      <c r="AJ4" s="9">
        <f t="shared" si="6"/>
        <v>3233.94</v>
      </c>
      <c r="AK4" s="170" t="s">
        <v>123</v>
      </c>
      <c r="AL4" s="170" t="s">
        <v>124</v>
      </c>
    </row>
    <row r="5" spans="1:38">
      <c r="A5" s="4">
        <v>4</v>
      </c>
      <c r="B5" s="4" t="s">
        <v>77</v>
      </c>
      <c r="C5" s="4" t="s">
        <v>81</v>
      </c>
      <c r="D5" s="4">
        <v>200802</v>
      </c>
      <c r="E5" s="5" t="s">
        <v>129</v>
      </c>
      <c r="F5" s="4" t="s">
        <v>121</v>
      </c>
      <c r="G5" s="4" t="s">
        <v>130</v>
      </c>
      <c r="H5" s="4">
        <v>13611204605</v>
      </c>
      <c r="I5" s="7">
        <v>44054</v>
      </c>
      <c r="J5" s="7">
        <v>44145</v>
      </c>
      <c r="K5" s="7"/>
      <c r="L5" s="8"/>
      <c r="M5" s="9"/>
      <c r="N5" s="9"/>
      <c r="O5" s="9"/>
      <c r="P5" s="9"/>
      <c r="Q5" s="9"/>
      <c r="R5" s="9">
        <f>运行考勤!AU4</f>
        <v>6233.83</v>
      </c>
      <c r="S5" s="9">
        <f t="shared" si="2"/>
        <v>6233.83</v>
      </c>
      <c r="T5" s="10">
        <v>26</v>
      </c>
      <c r="U5" s="9"/>
      <c r="V5" s="9">
        <f t="shared" si="3"/>
        <v>0</v>
      </c>
      <c r="W5" s="9">
        <f>VLOOKUP(C5,'6月绩效'!B5:F53,5,0)</f>
        <v>0</v>
      </c>
      <c r="X5" s="9"/>
      <c r="Y5" s="9">
        <f t="shared" si="4"/>
        <v>6233.83</v>
      </c>
      <c r="Z5" s="9"/>
      <c r="AA5" s="9"/>
      <c r="AB5" s="9"/>
      <c r="AC5" s="9">
        <f t="shared" si="5"/>
        <v>6233.83</v>
      </c>
      <c r="AD5" s="11"/>
      <c r="AE5" s="168"/>
      <c r="AF5" s="8">
        <v>289.04</v>
      </c>
      <c r="AG5" s="8">
        <v>110.2</v>
      </c>
      <c r="AH5" s="8">
        <v>18.07</v>
      </c>
      <c r="AI5" s="8">
        <f t="shared" si="1"/>
        <v>417.31</v>
      </c>
      <c r="AJ5" s="9">
        <f t="shared" si="6"/>
        <v>5816.52</v>
      </c>
      <c r="AK5" s="170" t="s">
        <v>123</v>
      </c>
      <c r="AL5" s="170" t="s">
        <v>124</v>
      </c>
    </row>
    <row r="6" spans="1:38">
      <c r="A6" s="4">
        <v>5</v>
      </c>
      <c r="B6" s="4" t="s">
        <v>77</v>
      </c>
      <c r="C6" s="4" t="s">
        <v>82</v>
      </c>
      <c r="D6" s="4">
        <v>170701</v>
      </c>
      <c r="E6" s="5" t="s">
        <v>131</v>
      </c>
      <c r="F6" s="4" t="s">
        <v>121</v>
      </c>
      <c r="G6" s="190" t="s">
        <v>132</v>
      </c>
      <c r="H6" s="4">
        <v>13552303297</v>
      </c>
      <c r="I6" s="7">
        <v>42935</v>
      </c>
      <c r="J6" s="7">
        <f t="shared" si="0"/>
        <v>42935</v>
      </c>
      <c r="K6" s="7"/>
      <c r="L6" s="8"/>
      <c r="M6" s="9"/>
      <c r="N6" s="9"/>
      <c r="O6" s="9"/>
      <c r="P6" s="9"/>
      <c r="Q6" s="9"/>
      <c r="R6" s="9">
        <f>运行考勤!AU5</f>
        <v>6049.36</v>
      </c>
      <c r="S6" s="9">
        <f t="shared" si="2"/>
        <v>6049.36</v>
      </c>
      <c r="T6" s="10">
        <v>26</v>
      </c>
      <c r="U6" s="9"/>
      <c r="V6" s="9">
        <f t="shared" si="3"/>
        <v>0</v>
      </c>
      <c r="W6" s="9">
        <f>VLOOKUP(C6,'6月绩效'!B6:F54,5,0)</f>
        <v>0</v>
      </c>
      <c r="X6" s="9"/>
      <c r="Y6" s="9">
        <f t="shared" si="4"/>
        <v>6049.36</v>
      </c>
      <c r="Z6" s="9"/>
      <c r="AA6" s="9"/>
      <c r="AB6" s="9"/>
      <c r="AC6" s="9">
        <f t="shared" si="5"/>
        <v>6049.36</v>
      </c>
      <c r="AD6" s="11"/>
      <c r="AE6" s="168"/>
      <c r="AF6" s="8">
        <v>289.04</v>
      </c>
      <c r="AG6" s="8">
        <v>110.2</v>
      </c>
      <c r="AH6" s="8">
        <v>18.07</v>
      </c>
      <c r="AI6" s="8">
        <f t="shared" si="1"/>
        <v>417.31</v>
      </c>
      <c r="AJ6" s="9">
        <f t="shared" si="6"/>
        <v>5632.05</v>
      </c>
      <c r="AK6" s="170" t="s">
        <v>123</v>
      </c>
      <c r="AL6" s="170" t="s">
        <v>124</v>
      </c>
    </row>
    <row r="7" spans="1:38">
      <c r="A7" s="4">
        <v>6</v>
      </c>
      <c r="B7" s="4" t="s">
        <v>77</v>
      </c>
      <c r="C7" s="4" t="s">
        <v>83</v>
      </c>
      <c r="D7" s="4">
        <f>VLOOKUP(C$2:C$15,'[1]员工信息表（全部在职人员）'!$D$3:$J$45,7,0)</f>
        <v>190102</v>
      </c>
      <c r="E7" s="5" t="s">
        <v>133</v>
      </c>
      <c r="F7" s="4" t="s">
        <v>121</v>
      </c>
      <c r="G7" s="4" t="s">
        <v>134</v>
      </c>
      <c r="H7" s="4">
        <v>13512869907</v>
      </c>
      <c r="I7" s="7">
        <v>43466</v>
      </c>
      <c r="J7" s="7">
        <f t="shared" si="0"/>
        <v>43466</v>
      </c>
      <c r="K7" s="7"/>
      <c r="L7" s="8"/>
      <c r="M7" s="9"/>
      <c r="N7" s="9"/>
      <c r="O7" s="9"/>
      <c r="P7" s="9"/>
      <c r="Q7" s="9"/>
      <c r="R7" s="9">
        <f>运行考勤!AU7</f>
        <v>6049.36</v>
      </c>
      <c r="S7" s="9">
        <f t="shared" si="2"/>
        <v>6049.36</v>
      </c>
      <c r="T7" s="10">
        <v>26</v>
      </c>
      <c r="U7" s="9"/>
      <c r="V7" s="9">
        <f t="shared" si="3"/>
        <v>0</v>
      </c>
      <c r="W7" s="9">
        <f>VLOOKUP(C7,'6月绩效'!B7:F55,5,0)</f>
        <v>0</v>
      </c>
      <c r="X7" s="9"/>
      <c r="Y7" s="9">
        <f t="shared" si="4"/>
        <v>6049.36</v>
      </c>
      <c r="Z7" s="9"/>
      <c r="AA7" s="9"/>
      <c r="AB7" s="9"/>
      <c r="AC7" s="9">
        <f t="shared" si="5"/>
        <v>6049.36</v>
      </c>
      <c r="AD7" s="11"/>
      <c r="AE7" s="168"/>
      <c r="AF7" s="8">
        <v>289.04</v>
      </c>
      <c r="AG7" s="8">
        <v>110.2</v>
      </c>
      <c r="AH7" s="8">
        <v>18.07</v>
      </c>
      <c r="AI7" s="8">
        <f t="shared" si="1"/>
        <v>417.31</v>
      </c>
      <c r="AJ7" s="9">
        <f t="shared" si="6"/>
        <v>5632.05</v>
      </c>
      <c r="AK7" s="170" t="s">
        <v>123</v>
      </c>
      <c r="AL7" s="170" t="s">
        <v>124</v>
      </c>
    </row>
    <row r="8" spans="1:38">
      <c r="A8" s="4">
        <v>7</v>
      </c>
      <c r="B8" s="4" t="s">
        <v>77</v>
      </c>
      <c r="C8" s="4" t="s">
        <v>84</v>
      </c>
      <c r="D8" s="4">
        <v>200901</v>
      </c>
      <c r="E8" s="5" t="s">
        <v>135</v>
      </c>
      <c r="F8" s="4" t="s">
        <v>121</v>
      </c>
      <c r="G8" s="4" t="s">
        <v>136</v>
      </c>
      <c r="H8" s="4">
        <v>17331244379</v>
      </c>
      <c r="I8" s="7">
        <v>44075</v>
      </c>
      <c r="J8" s="7">
        <v>44165</v>
      </c>
      <c r="K8" s="7"/>
      <c r="L8" s="8"/>
      <c r="M8" s="9"/>
      <c r="N8" s="9"/>
      <c r="O8" s="9"/>
      <c r="P8" s="9"/>
      <c r="Q8" s="9"/>
      <c r="R8" s="9">
        <f>运行考勤!AU6</f>
        <v>5127.01</v>
      </c>
      <c r="S8" s="9">
        <f t="shared" si="2"/>
        <v>5127.01</v>
      </c>
      <c r="T8" s="10">
        <v>26</v>
      </c>
      <c r="U8" s="9"/>
      <c r="V8" s="9">
        <f t="shared" si="3"/>
        <v>0</v>
      </c>
      <c r="W8" s="9">
        <f>VLOOKUP(C8,'6月绩效'!B8:F56,5,0)</f>
        <v>0</v>
      </c>
      <c r="X8" s="9"/>
      <c r="Y8" s="9">
        <f t="shared" si="4"/>
        <v>5127.01</v>
      </c>
      <c r="Z8" s="9"/>
      <c r="AA8" s="9"/>
      <c r="AB8" s="9"/>
      <c r="AC8" s="9">
        <f t="shared" si="5"/>
        <v>5127.01</v>
      </c>
      <c r="AD8" s="11"/>
      <c r="AE8" s="168"/>
      <c r="AF8" s="8">
        <v>289.04</v>
      </c>
      <c r="AG8" s="8">
        <v>110.2</v>
      </c>
      <c r="AH8" s="8">
        <v>18.07</v>
      </c>
      <c r="AI8" s="8">
        <f t="shared" si="1"/>
        <v>417.31</v>
      </c>
      <c r="AJ8" s="9">
        <f t="shared" si="6"/>
        <v>4709.7</v>
      </c>
      <c r="AK8" s="170" t="s">
        <v>123</v>
      </c>
      <c r="AL8" s="170" t="s">
        <v>124</v>
      </c>
    </row>
    <row r="9" spans="1:38">
      <c r="A9" s="4">
        <v>8</v>
      </c>
      <c r="B9" s="4" t="s">
        <v>68</v>
      </c>
      <c r="C9" s="4" t="s">
        <v>85</v>
      </c>
      <c r="D9" s="4">
        <v>210401</v>
      </c>
      <c r="E9" s="5" t="s">
        <v>137</v>
      </c>
      <c r="F9" s="4" t="s">
        <v>138</v>
      </c>
      <c r="G9" s="190" t="s">
        <v>139</v>
      </c>
      <c r="H9" s="4">
        <v>13683021339</v>
      </c>
      <c r="I9" s="7">
        <v>44308</v>
      </c>
      <c r="J9" s="160">
        <v>44348</v>
      </c>
      <c r="K9" s="7"/>
      <c r="L9" s="8">
        <v>2200</v>
      </c>
      <c r="M9" s="9">
        <v>600</v>
      </c>
      <c r="N9" s="9">
        <v>0</v>
      </c>
      <c r="O9" s="9">
        <v>2600</v>
      </c>
      <c r="P9" s="9"/>
      <c r="Q9" s="9">
        <v>600</v>
      </c>
      <c r="R9" s="9"/>
      <c r="S9" s="9">
        <f t="shared" si="2"/>
        <v>6000</v>
      </c>
      <c r="T9" s="10">
        <v>26</v>
      </c>
      <c r="U9" s="9"/>
      <c r="V9" s="9">
        <f t="shared" si="3"/>
        <v>0</v>
      </c>
      <c r="W9" s="9">
        <f>VLOOKUP(C9,'6月绩效'!B9:F57,5,0)</f>
        <v>60</v>
      </c>
      <c r="X9" s="9"/>
      <c r="Y9" s="9">
        <f t="shared" si="4"/>
        <v>5940</v>
      </c>
      <c r="Z9" s="9"/>
      <c r="AA9" s="9"/>
      <c r="AB9" s="9"/>
      <c r="AC9" s="9">
        <f t="shared" si="5"/>
        <v>5940</v>
      </c>
      <c r="AD9" s="11"/>
      <c r="AE9" s="168"/>
      <c r="AF9" s="8">
        <v>289.04</v>
      </c>
      <c r="AG9" s="8">
        <v>110.2</v>
      </c>
      <c r="AH9" s="8">
        <v>18.07</v>
      </c>
      <c r="AI9" s="8">
        <f t="shared" si="1"/>
        <v>417.31</v>
      </c>
      <c r="AJ9" s="9">
        <f t="shared" si="6"/>
        <v>5522.69</v>
      </c>
      <c r="AK9" s="170" t="s">
        <v>123</v>
      </c>
      <c r="AL9" s="170" t="s">
        <v>124</v>
      </c>
    </row>
    <row r="10" spans="1:38">
      <c r="A10" s="4">
        <v>9</v>
      </c>
      <c r="B10" s="4" t="s">
        <v>68</v>
      </c>
      <c r="C10" s="4" t="s">
        <v>86</v>
      </c>
      <c r="D10" s="4">
        <f>VLOOKUP(C$2:C$15,'[1]员工信息表（全部在职人员）'!$D$3:$J$45,7,0)</f>
        <v>160301</v>
      </c>
      <c r="E10" s="5" t="s">
        <v>140</v>
      </c>
      <c r="F10" s="4" t="s">
        <v>121</v>
      </c>
      <c r="G10" s="4" t="s">
        <v>141</v>
      </c>
      <c r="H10" s="4">
        <v>18300684722</v>
      </c>
      <c r="I10" s="7">
        <v>42449</v>
      </c>
      <c r="J10" s="7">
        <f>I10</f>
        <v>42449</v>
      </c>
      <c r="K10" s="7"/>
      <c r="L10" s="8"/>
      <c r="M10" s="9"/>
      <c r="N10" s="9"/>
      <c r="O10" s="9"/>
      <c r="P10" s="9"/>
      <c r="Q10" s="9"/>
      <c r="R10" s="9">
        <f>运行考勤!AU8</f>
        <v>4942.54</v>
      </c>
      <c r="S10" s="9">
        <f t="shared" si="2"/>
        <v>4942.54</v>
      </c>
      <c r="T10" s="10">
        <v>26</v>
      </c>
      <c r="U10" s="9"/>
      <c r="V10" s="9">
        <f t="shared" si="3"/>
        <v>0</v>
      </c>
      <c r="W10" s="9">
        <f>VLOOKUP(C10,'6月绩效'!B10:F58,5,0)</f>
        <v>0</v>
      </c>
      <c r="X10" s="9"/>
      <c r="Y10" s="9">
        <f t="shared" si="4"/>
        <v>4942.54</v>
      </c>
      <c r="Z10" s="9"/>
      <c r="AA10" s="9"/>
      <c r="AB10" s="9"/>
      <c r="AC10" s="9">
        <f t="shared" si="5"/>
        <v>4942.54</v>
      </c>
      <c r="AD10" s="11"/>
      <c r="AE10" s="168"/>
      <c r="AF10" s="8">
        <v>289.04</v>
      </c>
      <c r="AG10" s="8">
        <v>110.2</v>
      </c>
      <c r="AH10" s="8">
        <v>18.07</v>
      </c>
      <c r="AI10" s="8">
        <f t="shared" si="1"/>
        <v>417.31</v>
      </c>
      <c r="AJ10" s="9">
        <f t="shared" si="6"/>
        <v>4525.23</v>
      </c>
      <c r="AK10" s="170" t="s">
        <v>123</v>
      </c>
      <c r="AL10" s="170" t="s">
        <v>124</v>
      </c>
    </row>
    <row r="11" spans="1:38">
      <c r="A11" s="4">
        <v>10</v>
      </c>
      <c r="B11" s="4" t="s">
        <v>68</v>
      </c>
      <c r="C11" s="4" t="s">
        <v>87</v>
      </c>
      <c r="D11" s="4">
        <v>200504</v>
      </c>
      <c r="E11" s="5" t="s">
        <v>142</v>
      </c>
      <c r="F11" s="4" t="s">
        <v>143</v>
      </c>
      <c r="G11" s="4" t="s">
        <v>144</v>
      </c>
      <c r="H11" s="4">
        <v>13436354897</v>
      </c>
      <c r="I11" s="7">
        <v>43979</v>
      </c>
      <c r="J11" s="7">
        <v>44071</v>
      </c>
      <c r="K11" s="7"/>
      <c r="L11" s="8"/>
      <c r="M11" s="9"/>
      <c r="N11" s="9"/>
      <c r="O11" s="9"/>
      <c r="P11" s="9"/>
      <c r="Q11" s="9"/>
      <c r="R11" s="9">
        <f>运行考勤!AU14</f>
        <v>5261.17</v>
      </c>
      <c r="S11" s="9">
        <f t="shared" si="2"/>
        <v>5261.17</v>
      </c>
      <c r="T11" s="10">
        <v>26</v>
      </c>
      <c r="U11" s="9"/>
      <c r="V11" s="9">
        <f t="shared" si="3"/>
        <v>0</v>
      </c>
      <c r="W11" s="9">
        <f>VLOOKUP(C11,'6月绩效'!B11:F59,5,0)</f>
        <v>0</v>
      </c>
      <c r="X11" s="9"/>
      <c r="Y11" s="9">
        <f t="shared" si="4"/>
        <v>5261.17</v>
      </c>
      <c r="Z11" s="9"/>
      <c r="AA11" s="9"/>
      <c r="AB11" s="9"/>
      <c r="AC11" s="9">
        <f t="shared" si="5"/>
        <v>5261.17</v>
      </c>
      <c r="AD11" s="11"/>
      <c r="AE11" s="168"/>
      <c r="AF11" s="8">
        <v>289.04</v>
      </c>
      <c r="AG11" s="8">
        <v>110.2</v>
      </c>
      <c r="AH11" s="8">
        <v>18.07</v>
      </c>
      <c r="AI11" s="8">
        <f t="shared" si="1"/>
        <v>417.31</v>
      </c>
      <c r="AJ11" s="9">
        <f t="shared" si="6"/>
        <v>4843.86</v>
      </c>
      <c r="AK11" s="170" t="s">
        <v>123</v>
      </c>
      <c r="AL11" s="170" t="s">
        <v>124</v>
      </c>
    </row>
    <row r="12" spans="1:38">
      <c r="A12" s="4">
        <v>11</v>
      </c>
      <c r="B12" s="4" t="s">
        <v>68</v>
      </c>
      <c r="C12" s="4" t="s">
        <v>88</v>
      </c>
      <c r="D12" s="4">
        <v>210308</v>
      </c>
      <c r="E12" s="5" t="s">
        <v>145</v>
      </c>
      <c r="F12" s="4" t="s">
        <v>146</v>
      </c>
      <c r="G12" s="4" t="s">
        <v>147</v>
      </c>
      <c r="H12" s="4">
        <v>18800183902</v>
      </c>
      <c r="I12" s="7">
        <v>44279</v>
      </c>
      <c r="J12" s="160">
        <v>44348</v>
      </c>
      <c r="K12" s="7"/>
      <c r="L12" s="8"/>
      <c r="M12" s="9"/>
      <c r="N12" s="9"/>
      <c r="O12" s="9"/>
      <c r="P12" s="9"/>
      <c r="Q12" s="9"/>
      <c r="R12" s="9">
        <f>运行考勤!AU9</f>
        <v>4758.07</v>
      </c>
      <c r="S12" s="9">
        <f t="shared" si="2"/>
        <v>4758.07</v>
      </c>
      <c r="T12" s="10">
        <v>26</v>
      </c>
      <c r="U12" s="9"/>
      <c r="V12" s="9">
        <f t="shared" si="3"/>
        <v>0</v>
      </c>
      <c r="W12" s="9">
        <f>VLOOKUP(C12,'6月绩效'!B12:F60,5,0)</f>
        <v>0</v>
      </c>
      <c r="X12" s="11">
        <v>100</v>
      </c>
      <c r="Y12" s="9">
        <f t="shared" si="4"/>
        <v>4658.07</v>
      </c>
      <c r="Z12" s="9"/>
      <c r="AA12" s="9"/>
      <c r="AB12" s="9"/>
      <c r="AC12" s="9">
        <f t="shared" si="5"/>
        <v>4658.07</v>
      </c>
      <c r="AD12" s="11"/>
      <c r="AE12" s="168"/>
      <c r="AF12" s="8">
        <v>289.04</v>
      </c>
      <c r="AG12" s="8">
        <v>110.2</v>
      </c>
      <c r="AH12" s="8">
        <v>18.07</v>
      </c>
      <c r="AI12" s="8">
        <f t="shared" si="1"/>
        <v>417.31</v>
      </c>
      <c r="AJ12" s="9">
        <f t="shared" si="6"/>
        <v>4240.76</v>
      </c>
      <c r="AK12" s="170" t="s">
        <v>123</v>
      </c>
      <c r="AL12" s="170" t="s">
        <v>124</v>
      </c>
    </row>
    <row r="13" spans="1:38">
      <c r="A13" s="4">
        <v>12</v>
      </c>
      <c r="B13" s="4" t="s">
        <v>68</v>
      </c>
      <c r="C13" s="4" t="s">
        <v>89</v>
      </c>
      <c r="D13" s="4">
        <v>210310</v>
      </c>
      <c r="E13" s="5" t="s">
        <v>148</v>
      </c>
      <c r="F13" s="4" t="s">
        <v>149</v>
      </c>
      <c r="G13" s="4" t="s">
        <v>150</v>
      </c>
      <c r="H13" s="4">
        <v>13513267129</v>
      </c>
      <c r="I13" s="7">
        <v>44282</v>
      </c>
      <c r="J13" s="160">
        <v>44348</v>
      </c>
      <c r="K13" s="7"/>
      <c r="L13" s="8"/>
      <c r="M13" s="9"/>
      <c r="N13" s="9"/>
      <c r="O13" s="9"/>
      <c r="P13" s="9"/>
      <c r="Q13" s="9"/>
      <c r="R13" s="9">
        <f>运行考勤!AU13</f>
        <v>6736.93</v>
      </c>
      <c r="S13" s="9">
        <f t="shared" si="2"/>
        <v>6736.93</v>
      </c>
      <c r="T13" s="10">
        <v>26</v>
      </c>
      <c r="U13" s="9"/>
      <c r="V13" s="9">
        <f t="shared" si="3"/>
        <v>0</v>
      </c>
      <c r="W13" s="9">
        <f>VLOOKUP(C13,'6月绩效'!B13:F61,5,0)</f>
        <v>0</v>
      </c>
      <c r="X13" s="11">
        <v>100</v>
      </c>
      <c r="Y13" s="9">
        <f t="shared" si="4"/>
        <v>6636.93</v>
      </c>
      <c r="Z13" s="9"/>
      <c r="AA13" s="9"/>
      <c r="AB13" s="9"/>
      <c r="AC13" s="9">
        <f t="shared" si="5"/>
        <v>6636.93</v>
      </c>
      <c r="AD13" s="11"/>
      <c r="AE13" s="168"/>
      <c r="AF13" s="8">
        <v>289.04</v>
      </c>
      <c r="AG13" s="8">
        <v>110.2</v>
      </c>
      <c r="AH13" s="8">
        <v>18.07</v>
      </c>
      <c r="AI13" s="8">
        <f t="shared" si="1"/>
        <v>417.31</v>
      </c>
      <c r="AJ13" s="9">
        <f t="shared" si="6"/>
        <v>6219.62</v>
      </c>
      <c r="AK13" s="170" t="s">
        <v>123</v>
      </c>
      <c r="AL13" s="170" t="s">
        <v>124</v>
      </c>
    </row>
    <row r="14" spans="1:38">
      <c r="A14" s="4"/>
      <c r="B14" s="4" t="s">
        <v>90</v>
      </c>
      <c r="C14" s="4" t="s">
        <v>91</v>
      </c>
      <c r="D14" s="4">
        <v>210603</v>
      </c>
      <c r="E14" s="5" t="s">
        <v>151</v>
      </c>
      <c r="F14" s="4" t="s">
        <v>121</v>
      </c>
      <c r="G14" s="190" t="s">
        <v>152</v>
      </c>
      <c r="H14" s="4">
        <v>18911265388</v>
      </c>
      <c r="I14" s="7">
        <v>44370</v>
      </c>
      <c r="J14" s="158"/>
      <c r="K14" s="7"/>
      <c r="L14" s="8">
        <v>2200</v>
      </c>
      <c r="M14" s="9"/>
      <c r="N14" s="9">
        <v>0</v>
      </c>
      <c r="O14" s="9">
        <v>2600</v>
      </c>
      <c r="P14" s="9"/>
      <c r="Q14" s="9">
        <v>600</v>
      </c>
      <c r="R14" s="9"/>
      <c r="S14" s="9">
        <f t="shared" si="2"/>
        <v>5400</v>
      </c>
      <c r="T14" s="10">
        <v>26</v>
      </c>
      <c r="U14" s="11">
        <v>20</v>
      </c>
      <c r="V14" s="11">
        <f t="shared" si="3"/>
        <v>4153.85</v>
      </c>
      <c r="W14" s="9">
        <f>VLOOKUP(C14,'6月绩效'!B14:F62,5,0)</f>
        <v>0</v>
      </c>
      <c r="X14" s="9"/>
      <c r="Y14" s="9">
        <f t="shared" si="4"/>
        <v>1246.15</v>
      </c>
      <c r="Z14" s="9"/>
      <c r="AA14" s="9"/>
      <c r="AB14" s="11">
        <v>1000</v>
      </c>
      <c r="AC14" s="9">
        <f t="shared" si="5"/>
        <v>2246.15</v>
      </c>
      <c r="AD14" s="11"/>
      <c r="AE14" s="168"/>
      <c r="AF14" s="168"/>
      <c r="AG14" s="168"/>
      <c r="AH14" s="168"/>
      <c r="AI14" s="168"/>
      <c r="AJ14" s="9">
        <f>AC14-AD14-AE14-AI14</f>
        <v>2246.15</v>
      </c>
      <c r="AK14" s="171" t="s">
        <v>153</v>
      </c>
      <c r="AL14" s="170" t="s">
        <v>124</v>
      </c>
    </row>
    <row r="15" spans="1:38">
      <c r="A15" s="4">
        <v>13</v>
      </c>
      <c r="B15" s="4" t="s">
        <v>90</v>
      </c>
      <c r="C15" s="4" t="s">
        <v>92</v>
      </c>
      <c r="D15" s="4">
        <v>200605</v>
      </c>
      <c r="E15" s="5" t="s">
        <v>154</v>
      </c>
      <c r="F15" s="4" t="s">
        <v>121</v>
      </c>
      <c r="G15" s="4" t="s">
        <v>155</v>
      </c>
      <c r="H15" s="4">
        <v>13699130550</v>
      </c>
      <c r="I15" s="7">
        <v>43987</v>
      </c>
      <c r="J15" s="7">
        <v>44079</v>
      </c>
      <c r="K15" s="7"/>
      <c r="L15" s="8"/>
      <c r="M15" s="9"/>
      <c r="N15" s="9"/>
      <c r="O15" s="9"/>
      <c r="P15" s="9"/>
      <c r="Q15" s="9"/>
      <c r="R15" s="9">
        <f>运行考勤!AU2</f>
        <v>6736.93</v>
      </c>
      <c r="S15" s="9">
        <f t="shared" si="2"/>
        <v>6736.93</v>
      </c>
      <c r="T15" s="10">
        <v>26</v>
      </c>
      <c r="U15" s="9"/>
      <c r="V15" s="9">
        <f t="shared" si="3"/>
        <v>0</v>
      </c>
      <c r="W15" s="9">
        <f>VLOOKUP(C15,'6月绩效'!B15:F63,5,0)</f>
        <v>0</v>
      </c>
      <c r="X15" s="9"/>
      <c r="Y15" s="9">
        <f t="shared" si="4"/>
        <v>6736.93</v>
      </c>
      <c r="Z15" s="11">
        <v>500</v>
      </c>
      <c r="AA15" s="9"/>
      <c r="AB15" s="9"/>
      <c r="AC15" s="9">
        <f t="shared" si="5"/>
        <v>7236.93</v>
      </c>
      <c r="AD15" s="11"/>
      <c r="AE15" s="168"/>
      <c r="AF15" s="8">
        <v>289.04</v>
      </c>
      <c r="AG15" s="8">
        <v>110.2</v>
      </c>
      <c r="AH15" s="8">
        <v>18.07</v>
      </c>
      <c r="AI15" s="8">
        <f>SUM(AF15:AH15)</f>
        <v>417.31</v>
      </c>
      <c r="AJ15" s="9">
        <f>AC15-AD15-AE15-AI15</f>
        <v>6819.62</v>
      </c>
      <c r="AK15" s="170" t="s">
        <v>123</v>
      </c>
      <c r="AL15" s="170" t="s">
        <v>124</v>
      </c>
    </row>
    <row r="16" spans="36:36">
      <c r="AJ16" s="172">
        <f>SUM(AJ2:AJ15)</f>
        <v>71129.57</v>
      </c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"/>
  <sheetViews>
    <sheetView workbookViewId="0">
      <pane xSplit="3" ySplit="1" topLeftCell="X2" activePane="bottomRight" state="frozen"/>
      <selection/>
      <selection pane="topRight"/>
      <selection pane="bottomLeft"/>
      <selection pane="bottomRight" activeCell="AJ13" sqref="AJ13"/>
    </sheetView>
  </sheetViews>
  <sheetFormatPr defaultColWidth="8.72727272727273" defaultRowHeight="14" outlineLevelRow="5"/>
  <cols>
    <col min="1" max="1" width="3.36363636363636" style="145" customWidth="1"/>
    <col min="2" max="2" width="16.7272727272727" style="145" customWidth="1"/>
    <col min="3" max="4" width="5.72727272727273" style="145" customWidth="1"/>
    <col min="5" max="5" width="15.0909090909091" style="146" customWidth="1"/>
    <col min="6" max="6" width="16.7272727272727" style="145" customWidth="1"/>
    <col min="7" max="7" width="15.9090909090909" style="145" customWidth="1"/>
    <col min="8" max="8" width="9.36363636363636" style="145" customWidth="1"/>
    <col min="9" max="9" width="7.90909090909091" style="147" customWidth="1"/>
    <col min="10" max="11" width="7.90909090909091" style="148" customWidth="1"/>
    <col min="12" max="12" width="6.27272727272727" style="148" customWidth="1"/>
    <col min="13" max="13" width="6.45454545454545" style="148" customWidth="1"/>
    <col min="14" max="18" width="6.27272727272727" style="148" customWidth="1"/>
    <col min="19" max="19" width="7.18181818181818" style="148" customWidth="1"/>
    <col min="20" max="20" width="8.45454545454546" style="148" customWidth="1"/>
    <col min="21" max="24" width="6.27272727272727" style="148" customWidth="1"/>
    <col min="25" max="25" width="7.18181818181818" style="148" customWidth="1"/>
    <col min="26" max="26" width="7" style="148" customWidth="1"/>
    <col min="27" max="28" width="6.27272727272727" style="148" customWidth="1"/>
    <col min="29" max="29" width="7.18181818181818" style="148" customWidth="1"/>
    <col min="30" max="30" width="5" style="148" customWidth="1"/>
    <col min="31" max="31" width="8.63636363636364" style="148" customWidth="1"/>
    <col min="32" max="33" width="6.45454545454545" style="148" customWidth="1"/>
    <col min="34" max="34" width="5" style="148" customWidth="1"/>
    <col min="35" max="35" width="7.18181818181818" style="148" customWidth="1"/>
    <col min="36" max="36" width="8.90909090909091" style="148" customWidth="1"/>
    <col min="37" max="37" width="7.18181818181818" style="148" customWidth="1"/>
    <col min="38" max="38" width="15.0909090909091" style="148" customWidth="1"/>
    <col min="39" max="39" width="18.3636363636364" style="148" customWidth="1"/>
    <col min="40" max="16384" width="8.72727272727273" style="148"/>
  </cols>
  <sheetData>
    <row r="1" ht="19" spans="1:39">
      <c r="A1" s="149" t="s">
        <v>0</v>
      </c>
      <c r="B1" s="149" t="s">
        <v>18</v>
      </c>
      <c r="C1" s="149" t="s">
        <v>19</v>
      </c>
      <c r="D1" s="149" t="s">
        <v>98</v>
      </c>
      <c r="E1" s="149" t="s">
        <v>99</v>
      </c>
      <c r="F1" s="149" t="s">
        <v>100</v>
      </c>
      <c r="G1" s="149" t="s">
        <v>101</v>
      </c>
      <c r="H1" s="149" t="s">
        <v>102</v>
      </c>
      <c r="I1" s="149" t="s">
        <v>103</v>
      </c>
      <c r="J1" s="149" t="s">
        <v>104</v>
      </c>
      <c r="K1" s="149" t="s">
        <v>105</v>
      </c>
      <c r="L1" s="152" t="s">
        <v>106</v>
      </c>
      <c r="M1" s="152" t="s">
        <v>107</v>
      </c>
      <c r="N1" s="152" t="s">
        <v>108</v>
      </c>
      <c r="O1" s="152" t="s">
        <v>109</v>
      </c>
      <c r="P1" s="152" t="s">
        <v>110</v>
      </c>
      <c r="Q1" s="152" t="s">
        <v>111</v>
      </c>
      <c r="R1" s="152" t="s">
        <v>112</v>
      </c>
      <c r="S1" s="152" t="s">
        <v>113</v>
      </c>
      <c r="T1" s="152" t="s">
        <v>114</v>
      </c>
      <c r="U1" s="152" t="s">
        <v>21</v>
      </c>
      <c r="V1" s="152" t="s">
        <v>22</v>
      </c>
      <c r="W1" s="152" t="s">
        <v>23</v>
      </c>
      <c r="X1" s="152" t="s">
        <v>24</v>
      </c>
      <c r="Y1" s="152" t="s">
        <v>25</v>
      </c>
      <c r="Z1" s="152" t="s">
        <v>26</v>
      </c>
      <c r="AA1" s="152" t="s">
        <v>27</v>
      </c>
      <c r="AB1" s="152" t="s">
        <v>28</v>
      </c>
      <c r="AC1" s="152" t="s">
        <v>29</v>
      </c>
      <c r="AD1" s="152" t="s">
        <v>30</v>
      </c>
      <c r="AE1" s="163" t="s">
        <v>31</v>
      </c>
      <c r="AF1" s="163" t="s">
        <v>115</v>
      </c>
      <c r="AG1" s="163" t="s">
        <v>116</v>
      </c>
      <c r="AH1" s="163" t="s">
        <v>117</v>
      </c>
      <c r="AI1" s="163" t="s">
        <v>32</v>
      </c>
      <c r="AJ1" s="152" t="s">
        <v>33</v>
      </c>
      <c r="AK1" s="165" t="s">
        <v>118</v>
      </c>
      <c r="AL1" s="165" t="s">
        <v>119</v>
      </c>
      <c r="AM1" s="165" t="s">
        <v>156</v>
      </c>
    </row>
    <row r="2" spans="1:39">
      <c r="A2" s="150">
        <v>1</v>
      </c>
      <c r="B2" s="150" t="s">
        <v>38</v>
      </c>
      <c r="C2" s="150" t="s">
        <v>93</v>
      </c>
      <c r="D2" s="150">
        <v>190104</v>
      </c>
      <c r="E2" s="151" t="s">
        <v>157</v>
      </c>
      <c r="F2" s="150" t="s">
        <v>121</v>
      </c>
      <c r="G2" s="150" t="s">
        <v>158</v>
      </c>
      <c r="H2" s="150">
        <v>15901108246</v>
      </c>
      <c r="I2" s="153">
        <v>43466</v>
      </c>
      <c r="J2" s="153">
        <v>43555</v>
      </c>
      <c r="K2" s="154"/>
      <c r="L2" s="155"/>
      <c r="M2" s="154"/>
      <c r="N2" s="156"/>
      <c r="O2" s="154"/>
      <c r="P2" s="154"/>
      <c r="Q2" s="154"/>
      <c r="R2" s="162">
        <v>5000</v>
      </c>
      <c r="S2" s="162">
        <f>R2</f>
        <v>5000</v>
      </c>
      <c r="T2" s="154">
        <v>21.75</v>
      </c>
      <c r="U2" s="154"/>
      <c r="V2" s="154"/>
      <c r="W2" s="154">
        <v>0</v>
      </c>
      <c r="X2" s="154"/>
      <c r="Y2" s="162">
        <f>S2-V2-W2-X2</f>
        <v>5000</v>
      </c>
      <c r="Z2" s="154"/>
      <c r="AA2" s="154"/>
      <c r="AB2" s="154"/>
      <c r="AC2" s="162">
        <f>Z2+Y2+AA2+AB2</f>
        <v>5000</v>
      </c>
      <c r="AD2" s="164"/>
      <c r="AE2" s="154"/>
      <c r="AF2" s="154"/>
      <c r="AG2" s="154"/>
      <c r="AH2" s="154"/>
      <c r="AI2" s="154"/>
      <c r="AJ2" s="162">
        <f>AC2-AD2-AE2-AI2</f>
        <v>5000</v>
      </c>
      <c r="AK2" s="154" t="s">
        <v>153</v>
      </c>
      <c r="AL2" s="154" t="s">
        <v>159</v>
      </c>
      <c r="AM2" s="154" t="s">
        <v>160</v>
      </c>
    </row>
    <row r="3" customFormat="1" spans="1:39">
      <c r="A3" s="150">
        <v>2</v>
      </c>
      <c r="B3" s="4" t="s">
        <v>68</v>
      </c>
      <c r="C3" s="4" t="s">
        <v>94</v>
      </c>
      <c r="D3" s="4">
        <v>210502</v>
      </c>
      <c r="E3" s="5" t="s">
        <v>161</v>
      </c>
      <c r="F3" s="4" t="s">
        <v>162</v>
      </c>
      <c r="G3" s="190" t="s">
        <v>163</v>
      </c>
      <c r="H3" s="4">
        <v>13473343446</v>
      </c>
      <c r="I3" s="157">
        <v>44324</v>
      </c>
      <c r="J3" s="158"/>
      <c r="K3" s="7"/>
      <c r="L3" s="159"/>
      <c r="M3" s="9"/>
      <c r="N3" s="9"/>
      <c r="O3" s="9"/>
      <c r="P3" s="9"/>
      <c r="Q3" s="9"/>
      <c r="R3" s="162">
        <f>运行考勤!AU11</f>
        <v>5361.79</v>
      </c>
      <c r="S3" s="162">
        <f>R3</f>
        <v>5361.79</v>
      </c>
      <c r="T3" s="10">
        <v>26</v>
      </c>
      <c r="U3" s="9"/>
      <c r="V3" s="9">
        <f>S3/T3*U3</f>
        <v>0</v>
      </c>
      <c r="W3" s="154">
        <v>0</v>
      </c>
      <c r="X3" s="154"/>
      <c r="Y3" s="162">
        <f>S3-V3-W3-X3</f>
        <v>5361.79</v>
      </c>
      <c r="Z3" s="9"/>
      <c r="AA3" s="9"/>
      <c r="AB3" s="154"/>
      <c r="AC3" s="162">
        <f>Z3+Y3+AA3+AB3</f>
        <v>5361.79</v>
      </c>
      <c r="AD3" s="11"/>
      <c r="AE3" s="154"/>
      <c r="AF3" s="154"/>
      <c r="AG3" s="154"/>
      <c r="AH3" s="154"/>
      <c r="AI3" s="154"/>
      <c r="AJ3" s="162">
        <f>AC3-AD3-AE3-AI3</f>
        <v>5361.79</v>
      </c>
      <c r="AK3" s="166" t="s">
        <v>153</v>
      </c>
      <c r="AL3" s="154" t="s">
        <v>159</v>
      </c>
      <c r="AM3" s="154" t="s">
        <v>160</v>
      </c>
    </row>
    <row r="4" customFormat="1" spans="1:39">
      <c r="A4" s="150">
        <v>3</v>
      </c>
      <c r="B4" s="4" t="s">
        <v>68</v>
      </c>
      <c r="C4" s="4" t="s">
        <v>95</v>
      </c>
      <c r="D4" s="4">
        <v>200604</v>
      </c>
      <c r="E4" s="5" t="s">
        <v>164</v>
      </c>
      <c r="F4" s="4" t="s">
        <v>143</v>
      </c>
      <c r="G4" s="4" t="s">
        <v>165</v>
      </c>
      <c r="H4" s="4">
        <v>18210020312</v>
      </c>
      <c r="I4" s="7">
        <v>44044</v>
      </c>
      <c r="J4" s="7">
        <v>44135</v>
      </c>
      <c r="K4" s="160">
        <v>44377</v>
      </c>
      <c r="L4" s="159"/>
      <c r="M4" s="9"/>
      <c r="N4" s="9"/>
      <c r="O4" s="9"/>
      <c r="P4" s="9"/>
      <c r="Q4" s="9"/>
      <c r="R4" s="162">
        <f>运行考勤!AU12</f>
        <v>2766.72</v>
      </c>
      <c r="S4" s="162">
        <f>R4</f>
        <v>2766.72</v>
      </c>
      <c r="T4" s="10">
        <v>26</v>
      </c>
      <c r="U4" s="9"/>
      <c r="V4" s="9">
        <f>S4/T4*U4</f>
        <v>0</v>
      </c>
      <c r="W4" s="154">
        <v>0</v>
      </c>
      <c r="X4" s="154"/>
      <c r="Y4" s="162">
        <f>S4-V4-W4-X4</f>
        <v>2766.72</v>
      </c>
      <c r="Z4" s="161"/>
      <c r="AA4" s="9"/>
      <c r="AB4" s="154"/>
      <c r="AC4" s="162">
        <f>Z4+Y4+AA4+AB4</f>
        <v>2766.72</v>
      </c>
      <c r="AD4" s="11"/>
      <c r="AE4" s="154"/>
      <c r="AF4" s="154"/>
      <c r="AG4" s="154"/>
      <c r="AH4" s="154"/>
      <c r="AI4" s="154"/>
      <c r="AJ4" s="162">
        <f>AC4-AD4-AE4-AI4</f>
        <v>2766.72</v>
      </c>
      <c r="AK4" s="166" t="s">
        <v>153</v>
      </c>
      <c r="AL4" s="154" t="s">
        <v>159</v>
      </c>
      <c r="AM4" s="154" t="s">
        <v>160</v>
      </c>
    </row>
    <row r="5" spans="1:39">
      <c r="A5" s="150">
        <v>4</v>
      </c>
      <c r="B5" s="150" t="s">
        <v>61</v>
      </c>
      <c r="C5" s="150" t="s">
        <v>96</v>
      </c>
      <c r="D5" s="150">
        <v>210601</v>
      </c>
      <c r="E5" s="151" t="s">
        <v>166</v>
      </c>
      <c r="F5" s="150" t="s">
        <v>167</v>
      </c>
      <c r="G5" s="191" t="s">
        <v>168</v>
      </c>
      <c r="H5" s="150">
        <v>18210606635</v>
      </c>
      <c r="I5" s="153">
        <v>44355</v>
      </c>
      <c r="K5" s="160">
        <v>44368</v>
      </c>
      <c r="L5" s="159"/>
      <c r="M5" s="9"/>
      <c r="N5" s="9"/>
      <c r="O5" s="9"/>
      <c r="P5" s="9"/>
      <c r="Q5" s="9"/>
      <c r="R5" s="162">
        <v>4500</v>
      </c>
      <c r="S5" s="162">
        <f>R5</f>
        <v>4500</v>
      </c>
      <c r="T5" s="10">
        <v>26</v>
      </c>
      <c r="U5" s="11">
        <v>11</v>
      </c>
      <c r="V5" s="9">
        <f>S5/T5*U5</f>
        <v>1903.85</v>
      </c>
      <c r="W5" s="154">
        <v>0</v>
      </c>
      <c r="X5" s="154"/>
      <c r="Y5" s="162">
        <f>S5-V5-W5-X5</f>
        <v>2596.15</v>
      </c>
      <c r="Z5" s="161"/>
      <c r="AA5" s="9"/>
      <c r="AB5" s="154"/>
      <c r="AC5" s="162">
        <f>Z5+Y5+AA5+AB5</f>
        <v>2596.15</v>
      </c>
      <c r="AD5" s="11"/>
      <c r="AE5" s="154"/>
      <c r="AF5" s="154"/>
      <c r="AG5" s="154"/>
      <c r="AH5" s="154"/>
      <c r="AI5" s="154"/>
      <c r="AJ5" s="162">
        <f>AC5-AD5-AE5-AI5</f>
        <v>2596.15</v>
      </c>
      <c r="AK5" s="166" t="s">
        <v>153</v>
      </c>
      <c r="AL5" s="154" t="s">
        <v>159</v>
      </c>
      <c r="AM5" s="154" t="s">
        <v>160</v>
      </c>
    </row>
    <row r="6" spans="1:39">
      <c r="A6" s="150">
        <v>5</v>
      </c>
      <c r="B6" s="150" t="s">
        <v>40</v>
      </c>
      <c r="C6" s="4" t="s">
        <v>97</v>
      </c>
      <c r="D6" s="150">
        <v>210605</v>
      </c>
      <c r="E6" s="151" t="s">
        <v>169</v>
      </c>
      <c r="F6" s="150" t="s">
        <v>170</v>
      </c>
      <c r="G6" s="191" t="s">
        <v>171</v>
      </c>
      <c r="H6" s="150">
        <v>13439024485</v>
      </c>
      <c r="I6" s="153">
        <v>44375</v>
      </c>
      <c r="J6" s="161"/>
      <c r="K6" s="161"/>
      <c r="L6" s="159"/>
      <c r="M6" s="9"/>
      <c r="N6" s="9"/>
      <c r="O6" s="9"/>
      <c r="P6" s="9"/>
      <c r="Q6" s="9"/>
      <c r="R6" s="162">
        <v>9600</v>
      </c>
      <c r="S6" s="162">
        <f>R6</f>
        <v>9600</v>
      </c>
      <c r="T6" s="10">
        <v>26</v>
      </c>
      <c r="U6" s="11">
        <v>23</v>
      </c>
      <c r="V6" s="9">
        <f>S6/T6*U6</f>
        <v>8492.31</v>
      </c>
      <c r="W6" s="154">
        <v>0</v>
      </c>
      <c r="X6" s="154"/>
      <c r="Y6" s="162">
        <f>S6-V6-W6-X6</f>
        <v>1107.69</v>
      </c>
      <c r="Z6" s="161"/>
      <c r="AA6" s="9"/>
      <c r="AB6" s="154"/>
      <c r="AC6" s="162">
        <f>Z6+Y6+AA6+AB6</f>
        <v>1107.69</v>
      </c>
      <c r="AD6" s="11"/>
      <c r="AE6" s="154"/>
      <c r="AF6" s="154"/>
      <c r="AG6" s="154"/>
      <c r="AH6" s="154"/>
      <c r="AI6" s="154"/>
      <c r="AJ6" s="162">
        <f>AC6-AD6-AE6-AI6</f>
        <v>1107.69</v>
      </c>
      <c r="AK6" s="166" t="s">
        <v>153</v>
      </c>
      <c r="AL6" s="154" t="s">
        <v>159</v>
      </c>
      <c r="AM6" s="154" t="s">
        <v>160</v>
      </c>
    </row>
  </sheetData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121"/>
  <sheetViews>
    <sheetView zoomScale="130" zoomScaleNormal="130" workbookViewId="0">
      <pane ySplit="2" topLeftCell="A93" activePane="bottomLeft" state="frozen"/>
      <selection/>
      <selection pane="bottomLeft" activeCell="M99" sqref="M99"/>
    </sheetView>
  </sheetViews>
  <sheetFormatPr defaultColWidth="9" defaultRowHeight="9.5"/>
  <cols>
    <col min="1" max="1" width="5.72727272727273" style="121" customWidth="1"/>
    <col min="2" max="2" width="2.81818181818182" style="121" customWidth="1"/>
    <col min="3" max="3" width="5.72727272727273" style="121" customWidth="1"/>
    <col min="4" max="4" width="11.8181818181818" style="121" customWidth="1"/>
    <col min="5" max="5" width="12.6363636363636" style="121" customWidth="1"/>
    <col min="6" max="6" width="8.63636363636364" style="121" customWidth="1"/>
    <col min="7" max="7" width="7.18181818181818" style="121" customWidth="1"/>
    <col min="8" max="8" width="13.4545454545455" style="121" customWidth="1"/>
    <col min="9" max="9" width="2.29090909090909" style="121" customWidth="1"/>
    <col min="10" max="10" width="5.72727272727273" style="121" customWidth="1"/>
    <col min="11" max="11" width="3.36363636363636" style="121" customWidth="1"/>
    <col min="12" max="12" width="5.72727272727273" style="121" customWidth="1"/>
    <col min="13" max="14" width="9.18181818181818" style="121" customWidth="1"/>
    <col min="15" max="16" width="8.63636363636364" style="121" customWidth="1"/>
    <col min="17" max="18" width="6.27272727272727" style="121" customWidth="1"/>
    <col min="19" max="16384" width="9" style="121"/>
  </cols>
  <sheetData>
    <row r="1" s="121" customFormat="1" spans="1:18">
      <c r="A1" s="123" t="s">
        <v>172</v>
      </c>
      <c r="B1" s="123"/>
      <c r="C1" s="123"/>
      <c r="D1" s="123"/>
      <c r="E1" s="123"/>
      <c r="F1" s="123"/>
      <c r="G1" s="123"/>
      <c r="H1" s="123"/>
      <c r="J1" s="125" t="s">
        <v>173</v>
      </c>
      <c r="K1" s="125"/>
      <c r="L1" s="125"/>
      <c r="M1" s="125"/>
      <c r="N1" s="125"/>
      <c r="O1" s="125"/>
      <c r="P1" s="125"/>
      <c r="Q1" s="125"/>
      <c r="R1" s="125"/>
    </row>
    <row r="2" s="122" customFormat="1" ht="19" spans="1:18">
      <c r="A2" s="85" t="s">
        <v>174</v>
      </c>
      <c r="B2" s="74" t="s">
        <v>0</v>
      </c>
      <c r="C2" s="74" t="s">
        <v>19</v>
      </c>
      <c r="D2" s="74" t="s">
        <v>175</v>
      </c>
      <c r="E2" s="74" t="s">
        <v>18</v>
      </c>
      <c r="F2" s="74" t="s">
        <v>103</v>
      </c>
      <c r="G2" s="74" t="s">
        <v>176</v>
      </c>
      <c r="H2" s="74" t="s">
        <v>156</v>
      </c>
      <c r="J2" s="85" t="s">
        <v>174</v>
      </c>
      <c r="K2" s="74" t="s">
        <v>0</v>
      </c>
      <c r="L2" s="74" t="s">
        <v>19</v>
      </c>
      <c r="M2" s="74" t="s">
        <v>175</v>
      </c>
      <c r="N2" s="74" t="s">
        <v>18</v>
      </c>
      <c r="O2" s="126" t="s">
        <v>103</v>
      </c>
      <c r="P2" s="74" t="s">
        <v>177</v>
      </c>
      <c r="Q2" s="74" t="s">
        <v>178</v>
      </c>
      <c r="R2" s="74" t="s">
        <v>179</v>
      </c>
    </row>
    <row r="3" s="122" customFormat="1" spans="1:18">
      <c r="A3" s="69">
        <v>201902</v>
      </c>
      <c r="B3" s="75">
        <v>1</v>
      </c>
      <c r="C3" s="75" t="s">
        <v>180</v>
      </c>
      <c r="D3" s="75" t="s">
        <v>181</v>
      </c>
      <c r="E3" s="75" t="s">
        <v>48</v>
      </c>
      <c r="F3" s="77">
        <v>43514</v>
      </c>
      <c r="G3" s="75" t="s">
        <v>182</v>
      </c>
      <c r="H3" s="14"/>
      <c r="J3" s="69">
        <v>201903</v>
      </c>
      <c r="K3" s="127">
        <v>1</v>
      </c>
      <c r="L3" s="127" t="s">
        <v>183</v>
      </c>
      <c r="M3" s="127" t="s">
        <v>184</v>
      </c>
      <c r="N3" s="127" t="s">
        <v>185</v>
      </c>
      <c r="O3" s="76">
        <v>43180</v>
      </c>
      <c r="P3" s="128">
        <v>43539</v>
      </c>
      <c r="Q3" s="69">
        <f t="shared" ref="Q3:Q66" si="0">P3-O3+1</f>
        <v>360</v>
      </c>
      <c r="R3" s="69" t="s">
        <v>186</v>
      </c>
    </row>
    <row r="4" s="122" customFormat="1" spans="1:18">
      <c r="A4" s="69"/>
      <c r="B4" s="75">
        <v>2</v>
      </c>
      <c r="C4" s="75" t="s">
        <v>187</v>
      </c>
      <c r="D4" s="75" t="s">
        <v>188</v>
      </c>
      <c r="E4" s="75" t="s">
        <v>185</v>
      </c>
      <c r="F4" s="77">
        <v>43521</v>
      </c>
      <c r="G4" s="75" t="s">
        <v>182</v>
      </c>
      <c r="H4" s="14"/>
      <c r="J4" s="69">
        <v>201904</v>
      </c>
      <c r="K4" s="127">
        <v>2</v>
      </c>
      <c r="L4" s="127" t="s">
        <v>189</v>
      </c>
      <c r="M4" s="127" t="s">
        <v>190</v>
      </c>
      <c r="N4" s="127" t="s">
        <v>73</v>
      </c>
      <c r="O4" s="76">
        <v>43535</v>
      </c>
      <c r="P4" s="128">
        <v>43563</v>
      </c>
      <c r="Q4" s="69">
        <f t="shared" si="0"/>
        <v>29</v>
      </c>
      <c r="R4" s="69" t="s">
        <v>191</v>
      </c>
    </row>
    <row r="5" s="122" customFormat="1" spans="1:18">
      <c r="A5" s="69">
        <v>201903</v>
      </c>
      <c r="B5" s="75">
        <v>3</v>
      </c>
      <c r="C5" s="75" t="s">
        <v>189</v>
      </c>
      <c r="D5" s="75" t="s">
        <v>192</v>
      </c>
      <c r="E5" s="75" t="s">
        <v>185</v>
      </c>
      <c r="F5" s="77">
        <v>43535</v>
      </c>
      <c r="G5" s="75" t="s">
        <v>193</v>
      </c>
      <c r="H5" s="14"/>
      <c r="J5" s="69"/>
      <c r="K5" s="127">
        <v>3</v>
      </c>
      <c r="L5" s="75" t="s">
        <v>194</v>
      </c>
      <c r="M5" s="75" t="s">
        <v>195</v>
      </c>
      <c r="N5" s="75" t="s">
        <v>52</v>
      </c>
      <c r="O5" s="76">
        <v>43545</v>
      </c>
      <c r="P5" s="77">
        <v>43564</v>
      </c>
      <c r="Q5" s="69">
        <f t="shared" si="0"/>
        <v>20</v>
      </c>
      <c r="R5" s="69" t="s">
        <v>191</v>
      </c>
    </row>
    <row r="6" s="122" customFormat="1" spans="1:18">
      <c r="A6" s="69"/>
      <c r="B6" s="75">
        <v>4</v>
      </c>
      <c r="C6" s="75" t="s">
        <v>194</v>
      </c>
      <c r="D6" s="75" t="s">
        <v>195</v>
      </c>
      <c r="E6" s="75" t="s">
        <v>52</v>
      </c>
      <c r="F6" s="77">
        <v>43545</v>
      </c>
      <c r="G6" s="75" t="s">
        <v>182</v>
      </c>
      <c r="H6" s="14"/>
      <c r="J6" s="69">
        <v>201905</v>
      </c>
      <c r="K6" s="127">
        <v>4</v>
      </c>
      <c r="L6" s="75" t="s">
        <v>196</v>
      </c>
      <c r="M6" s="75" t="s">
        <v>197</v>
      </c>
      <c r="N6" s="75" t="s">
        <v>185</v>
      </c>
      <c r="O6" s="76">
        <v>43591</v>
      </c>
      <c r="P6" s="128">
        <v>43613</v>
      </c>
      <c r="Q6" s="69">
        <f t="shared" si="0"/>
        <v>23</v>
      </c>
      <c r="R6" s="69" t="s">
        <v>191</v>
      </c>
    </row>
    <row r="7" s="122" customFormat="1" spans="1:18">
      <c r="A7" s="69"/>
      <c r="B7" s="75">
        <v>5</v>
      </c>
      <c r="C7" s="75" t="s">
        <v>198</v>
      </c>
      <c r="D7" s="75" t="s">
        <v>184</v>
      </c>
      <c r="E7" s="75" t="s">
        <v>185</v>
      </c>
      <c r="F7" s="77">
        <v>43549</v>
      </c>
      <c r="G7" s="75" t="s">
        <v>182</v>
      </c>
      <c r="H7" s="14"/>
      <c r="J7" s="69"/>
      <c r="K7" s="127">
        <v>5</v>
      </c>
      <c r="L7" s="75" t="s">
        <v>199</v>
      </c>
      <c r="M7" s="75" t="s">
        <v>200</v>
      </c>
      <c r="N7" s="75" t="s">
        <v>185</v>
      </c>
      <c r="O7" s="76">
        <v>43598</v>
      </c>
      <c r="P7" s="77">
        <v>43607</v>
      </c>
      <c r="Q7" s="69">
        <f t="shared" si="0"/>
        <v>10</v>
      </c>
      <c r="R7" s="69" t="s">
        <v>191</v>
      </c>
    </row>
    <row r="8" s="122" customFormat="1" spans="1:18">
      <c r="A8" s="69">
        <v>201904</v>
      </c>
      <c r="B8" s="75">
        <v>6</v>
      </c>
      <c r="C8" s="75" t="s">
        <v>51</v>
      </c>
      <c r="D8" s="75" t="s">
        <v>201</v>
      </c>
      <c r="E8" s="75" t="s">
        <v>48</v>
      </c>
      <c r="F8" s="77">
        <v>43579</v>
      </c>
      <c r="G8" s="75" t="s">
        <v>182</v>
      </c>
      <c r="H8" s="14"/>
      <c r="J8" s="69">
        <v>201906</v>
      </c>
      <c r="K8" s="127">
        <v>6</v>
      </c>
      <c r="L8" s="75" t="s">
        <v>202</v>
      </c>
      <c r="M8" s="75" t="s">
        <v>203</v>
      </c>
      <c r="N8" s="75" t="s">
        <v>52</v>
      </c>
      <c r="O8" s="76">
        <v>43634</v>
      </c>
      <c r="P8" s="128">
        <v>43640</v>
      </c>
      <c r="Q8" s="69">
        <f t="shared" si="0"/>
        <v>7</v>
      </c>
      <c r="R8" s="69" t="s">
        <v>191</v>
      </c>
    </row>
    <row r="9" s="122" customFormat="1" spans="1:18">
      <c r="A9" s="69">
        <v>201905</v>
      </c>
      <c r="B9" s="75">
        <v>7</v>
      </c>
      <c r="C9" s="75" t="s">
        <v>196</v>
      </c>
      <c r="D9" s="75" t="s">
        <v>197</v>
      </c>
      <c r="E9" s="75" t="s">
        <v>185</v>
      </c>
      <c r="F9" s="77">
        <v>43591</v>
      </c>
      <c r="G9" s="75" t="s">
        <v>182</v>
      </c>
      <c r="H9" s="14"/>
      <c r="J9" s="69"/>
      <c r="K9" s="127">
        <v>7</v>
      </c>
      <c r="L9" s="75" t="s">
        <v>204</v>
      </c>
      <c r="M9" s="75" t="s">
        <v>205</v>
      </c>
      <c r="N9" s="75" t="s">
        <v>34</v>
      </c>
      <c r="O9" s="76">
        <v>43629</v>
      </c>
      <c r="P9" s="128">
        <v>43634</v>
      </c>
      <c r="Q9" s="69">
        <f t="shared" si="0"/>
        <v>6</v>
      </c>
      <c r="R9" s="69" t="s">
        <v>191</v>
      </c>
    </row>
    <row r="10" s="122" customFormat="1" spans="1:18">
      <c r="A10" s="69"/>
      <c r="B10" s="75">
        <v>8</v>
      </c>
      <c r="C10" s="75" t="s">
        <v>199</v>
      </c>
      <c r="D10" s="75" t="s">
        <v>200</v>
      </c>
      <c r="E10" s="75" t="s">
        <v>185</v>
      </c>
      <c r="F10" s="77">
        <v>43598</v>
      </c>
      <c r="G10" s="75" t="s">
        <v>182</v>
      </c>
      <c r="H10" s="14"/>
      <c r="J10" s="69"/>
      <c r="K10" s="127">
        <v>8</v>
      </c>
      <c r="L10" s="75" t="s">
        <v>206</v>
      </c>
      <c r="M10" s="75" t="s">
        <v>207</v>
      </c>
      <c r="N10" s="75" t="s">
        <v>34</v>
      </c>
      <c r="O10" s="76">
        <v>43633</v>
      </c>
      <c r="P10" s="128">
        <v>43633</v>
      </c>
      <c r="Q10" s="69">
        <f t="shared" si="0"/>
        <v>1</v>
      </c>
      <c r="R10" s="69" t="s">
        <v>191</v>
      </c>
    </row>
    <row r="11" s="122" customFormat="1" spans="1:18">
      <c r="A11" s="69"/>
      <c r="B11" s="75">
        <v>9</v>
      </c>
      <c r="C11" s="75" t="s">
        <v>208</v>
      </c>
      <c r="D11" s="75" t="s">
        <v>209</v>
      </c>
      <c r="E11" s="75" t="s">
        <v>185</v>
      </c>
      <c r="F11" s="77">
        <v>43604</v>
      </c>
      <c r="G11" s="75" t="s">
        <v>182</v>
      </c>
      <c r="H11" s="14"/>
      <c r="J11" s="69"/>
      <c r="K11" s="127">
        <v>9</v>
      </c>
      <c r="L11" s="75" t="s">
        <v>210</v>
      </c>
      <c r="M11" s="75" t="s">
        <v>211</v>
      </c>
      <c r="N11" s="75" t="s">
        <v>34</v>
      </c>
      <c r="O11" s="76">
        <v>43634</v>
      </c>
      <c r="P11" s="128">
        <v>43640</v>
      </c>
      <c r="Q11" s="69">
        <f t="shared" si="0"/>
        <v>7</v>
      </c>
      <c r="R11" s="69" t="s">
        <v>191</v>
      </c>
    </row>
    <row r="12" s="122" customFormat="1" spans="1:18">
      <c r="A12" s="69">
        <v>201906</v>
      </c>
      <c r="B12" s="75">
        <v>10</v>
      </c>
      <c r="C12" s="75" t="s">
        <v>212</v>
      </c>
      <c r="D12" s="75" t="s">
        <v>190</v>
      </c>
      <c r="E12" s="75" t="s">
        <v>185</v>
      </c>
      <c r="F12" s="77">
        <v>43619</v>
      </c>
      <c r="G12" s="75" t="s">
        <v>182</v>
      </c>
      <c r="H12" s="14"/>
      <c r="J12" s="69"/>
      <c r="K12" s="127">
        <v>10</v>
      </c>
      <c r="L12" s="75" t="s">
        <v>208</v>
      </c>
      <c r="M12" s="75" t="s">
        <v>209</v>
      </c>
      <c r="N12" s="75" t="s">
        <v>185</v>
      </c>
      <c r="O12" s="76">
        <v>43604</v>
      </c>
      <c r="P12" s="128">
        <v>43640</v>
      </c>
      <c r="Q12" s="69">
        <f t="shared" si="0"/>
        <v>37</v>
      </c>
      <c r="R12" s="69" t="s">
        <v>191</v>
      </c>
    </row>
    <row r="13" s="122" customFormat="1" spans="1:18">
      <c r="A13" s="69"/>
      <c r="B13" s="75">
        <v>11</v>
      </c>
      <c r="C13" s="75" t="s">
        <v>213</v>
      </c>
      <c r="D13" s="75" t="s">
        <v>214</v>
      </c>
      <c r="E13" s="75" t="s">
        <v>44</v>
      </c>
      <c r="F13" s="77">
        <v>43626</v>
      </c>
      <c r="G13" s="75" t="s">
        <v>182</v>
      </c>
      <c r="H13" s="14"/>
      <c r="J13" s="69"/>
      <c r="K13" s="127">
        <v>11</v>
      </c>
      <c r="L13" s="75" t="s">
        <v>215</v>
      </c>
      <c r="M13" s="75" t="s">
        <v>214</v>
      </c>
      <c r="N13" s="75" t="s">
        <v>44</v>
      </c>
      <c r="O13" s="76">
        <v>41752</v>
      </c>
      <c r="P13" s="77">
        <v>43644</v>
      </c>
      <c r="Q13" s="69">
        <f t="shared" si="0"/>
        <v>1893</v>
      </c>
      <c r="R13" s="69" t="s">
        <v>186</v>
      </c>
    </row>
    <row r="14" s="122" customFormat="1" spans="1:18">
      <c r="A14" s="69"/>
      <c r="B14" s="75">
        <v>12</v>
      </c>
      <c r="C14" s="75" t="s">
        <v>204</v>
      </c>
      <c r="D14" s="75" t="s">
        <v>205</v>
      </c>
      <c r="E14" s="75" t="s">
        <v>34</v>
      </c>
      <c r="F14" s="77">
        <v>43629</v>
      </c>
      <c r="G14" s="75" t="s">
        <v>182</v>
      </c>
      <c r="H14" s="14"/>
      <c r="J14" s="69"/>
      <c r="K14" s="127">
        <v>12</v>
      </c>
      <c r="L14" s="69" t="s">
        <v>216</v>
      </c>
      <c r="M14" s="69" t="s">
        <v>209</v>
      </c>
      <c r="N14" s="69" t="s">
        <v>185</v>
      </c>
      <c r="O14" s="76">
        <v>43636</v>
      </c>
      <c r="P14" s="76">
        <v>43645</v>
      </c>
      <c r="Q14" s="69">
        <f t="shared" si="0"/>
        <v>10</v>
      </c>
      <c r="R14" s="69" t="s">
        <v>191</v>
      </c>
    </row>
    <row r="15" s="122" customFormat="1" spans="1:18">
      <c r="A15" s="69"/>
      <c r="B15" s="75">
        <v>13</v>
      </c>
      <c r="C15" s="75" t="s">
        <v>202</v>
      </c>
      <c r="D15" s="75" t="s">
        <v>203</v>
      </c>
      <c r="E15" s="75" t="s">
        <v>52</v>
      </c>
      <c r="F15" s="77">
        <v>43630</v>
      </c>
      <c r="G15" s="75" t="s">
        <v>182</v>
      </c>
      <c r="H15" s="14"/>
      <c r="J15" s="69"/>
      <c r="K15" s="127">
        <v>13</v>
      </c>
      <c r="L15" s="69" t="s">
        <v>217</v>
      </c>
      <c r="M15" s="69" t="s">
        <v>209</v>
      </c>
      <c r="N15" s="69" t="s">
        <v>185</v>
      </c>
      <c r="O15" s="76">
        <v>43640</v>
      </c>
      <c r="P15" s="76">
        <v>43641</v>
      </c>
      <c r="Q15" s="69">
        <f t="shared" si="0"/>
        <v>2</v>
      </c>
      <c r="R15" s="69" t="s">
        <v>191</v>
      </c>
    </row>
    <row r="16" s="122" customFormat="1" spans="1:18">
      <c r="A16" s="69"/>
      <c r="B16" s="75">
        <v>14</v>
      </c>
      <c r="C16" s="75" t="s">
        <v>206</v>
      </c>
      <c r="D16" s="75" t="s">
        <v>207</v>
      </c>
      <c r="E16" s="75" t="s">
        <v>34</v>
      </c>
      <c r="F16" s="77">
        <v>43632</v>
      </c>
      <c r="G16" s="75" t="s">
        <v>182</v>
      </c>
      <c r="H16" s="14"/>
      <c r="J16" s="69">
        <v>201907</v>
      </c>
      <c r="K16" s="127">
        <v>14</v>
      </c>
      <c r="L16" s="75" t="s">
        <v>218</v>
      </c>
      <c r="M16" s="78" t="s">
        <v>219</v>
      </c>
      <c r="N16" s="75" t="s">
        <v>48</v>
      </c>
      <c r="O16" s="77">
        <v>43003</v>
      </c>
      <c r="P16" s="77">
        <v>43654</v>
      </c>
      <c r="Q16" s="69">
        <f t="shared" si="0"/>
        <v>652</v>
      </c>
      <c r="R16" s="69" t="s">
        <v>186</v>
      </c>
    </row>
    <row r="17" s="122" customFormat="1" spans="1:18">
      <c r="A17" s="69"/>
      <c r="B17" s="75">
        <v>15</v>
      </c>
      <c r="C17" s="75" t="s">
        <v>210</v>
      </c>
      <c r="D17" s="75" t="s">
        <v>211</v>
      </c>
      <c r="E17" s="75" t="s">
        <v>34</v>
      </c>
      <c r="F17" s="77">
        <v>43634</v>
      </c>
      <c r="G17" s="75" t="s">
        <v>182</v>
      </c>
      <c r="H17" s="14"/>
      <c r="J17" s="69"/>
      <c r="K17" s="127">
        <v>15</v>
      </c>
      <c r="L17" s="75" t="s">
        <v>220</v>
      </c>
      <c r="M17" s="78" t="s">
        <v>190</v>
      </c>
      <c r="N17" s="75" t="s">
        <v>185</v>
      </c>
      <c r="O17" s="77">
        <v>43271</v>
      </c>
      <c r="P17" s="77">
        <v>43654</v>
      </c>
      <c r="Q17" s="69">
        <f t="shared" si="0"/>
        <v>384</v>
      </c>
      <c r="R17" s="69" t="s">
        <v>186</v>
      </c>
    </row>
    <row r="18" s="122" customFormat="1" spans="1:18">
      <c r="A18" s="69"/>
      <c r="B18" s="75">
        <v>16</v>
      </c>
      <c r="C18" s="75" t="s">
        <v>216</v>
      </c>
      <c r="D18" s="75" t="s">
        <v>221</v>
      </c>
      <c r="E18" s="75" t="s">
        <v>185</v>
      </c>
      <c r="F18" s="77">
        <v>43635</v>
      </c>
      <c r="G18" s="75" t="s">
        <v>182</v>
      </c>
      <c r="H18" s="14"/>
      <c r="J18" s="69"/>
      <c r="K18" s="127">
        <v>16</v>
      </c>
      <c r="L18" s="75" t="s">
        <v>212</v>
      </c>
      <c r="M18" s="78" t="s">
        <v>190</v>
      </c>
      <c r="N18" s="75" t="s">
        <v>185</v>
      </c>
      <c r="O18" s="77">
        <v>43619</v>
      </c>
      <c r="P18" s="77">
        <v>43674</v>
      </c>
      <c r="Q18" s="69">
        <f t="shared" si="0"/>
        <v>56</v>
      </c>
      <c r="R18" s="69" t="s">
        <v>191</v>
      </c>
    </row>
    <row r="19" s="122" customFormat="1" spans="1:18">
      <c r="A19" s="69"/>
      <c r="B19" s="75">
        <v>17</v>
      </c>
      <c r="C19" s="75" t="s">
        <v>222</v>
      </c>
      <c r="D19" s="75" t="s">
        <v>223</v>
      </c>
      <c r="E19" s="75" t="s">
        <v>185</v>
      </c>
      <c r="F19" s="77">
        <v>43635</v>
      </c>
      <c r="G19" s="75" t="s">
        <v>182</v>
      </c>
      <c r="H19" s="14"/>
      <c r="J19" s="69"/>
      <c r="K19" s="127">
        <v>17</v>
      </c>
      <c r="L19" s="75" t="s">
        <v>187</v>
      </c>
      <c r="M19" s="78" t="s">
        <v>209</v>
      </c>
      <c r="N19" s="75" t="s">
        <v>185</v>
      </c>
      <c r="O19" s="77">
        <v>43521</v>
      </c>
      <c r="P19" s="77">
        <v>43651</v>
      </c>
      <c r="Q19" s="69">
        <f t="shared" si="0"/>
        <v>131</v>
      </c>
      <c r="R19" s="69" t="s">
        <v>186</v>
      </c>
    </row>
    <row r="20" s="122" customFormat="1" spans="1:18">
      <c r="A20" s="69"/>
      <c r="B20" s="75">
        <v>18</v>
      </c>
      <c r="C20" s="75" t="s">
        <v>217</v>
      </c>
      <c r="D20" s="75" t="s">
        <v>209</v>
      </c>
      <c r="E20" s="75" t="s">
        <v>185</v>
      </c>
      <c r="F20" s="77">
        <v>43640</v>
      </c>
      <c r="G20" s="75" t="s">
        <v>182</v>
      </c>
      <c r="H20" s="14"/>
      <c r="J20" s="69"/>
      <c r="K20" s="127">
        <v>18</v>
      </c>
      <c r="L20" s="75" t="s">
        <v>222</v>
      </c>
      <c r="M20" s="78" t="s">
        <v>224</v>
      </c>
      <c r="N20" s="75" t="s">
        <v>185</v>
      </c>
      <c r="O20" s="77">
        <v>43640</v>
      </c>
      <c r="P20" s="77">
        <v>43677</v>
      </c>
      <c r="Q20" s="69">
        <f t="shared" si="0"/>
        <v>38</v>
      </c>
      <c r="R20" s="69" t="s">
        <v>191</v>
      </c>
    </row>
    <row r="21" s="122" customFormat="1" spans="1:18">
      <c r="A21" s="69">
        <v>201907</v>
      </c>
      <c r="B21" s="75">
        <v>19</v>
      </c>
      <c r="C21" s="75" t="s">
        <v>225</v>
      </c>
      <c r="D21" s="75" t="s">
        <v>226</v>
      </c>
      <c r="E21" s="75" t="s">
        <v>44</v>
      </c>
      <c r="F21" s="77">
        <v>43649</v>
      </c>
      <c r="G21" s="75" t="s">
        <v>182</v>
      </c>
      <c r="H21" s="14"/>
      <c r="J21" s="69">
        <v>201908</v>
      </c>
      <c r="K21" s="127">
        <v>19</v>
      </c>
      <c r="L21" s="75" t="s">
        <v>227</v>
      </c>
      <c r="M21" s="78" t="s">
        <v>209</v>
      </c>
      <c r="N21" s="75" t="s">
        <v>185</v>
      </c>
      <c r="O21" s="77">
        <v>43676</v>
      </c>
      <c r="P21" s="77">
        <v>43688</v>
      </c>
      <c r="Q21" s="75">
        <f t="shared" si="0"/>
        <v>13</v>
      </c>
      <c r="R21" s="69" t="s">
        <v>191</v>
      </c>
    </row>
    <row r="22" s="122" customFormat="1" spans="1:18">
      <c r="A22" s="69"/>
      <c r="B22" s="75">
        <v>20</v>
      </c>
      <c r="C22" s="75" t="s">
        <v>228</v>
      </c>
      <c r="D22" s="75" t="s">
        <v>226</v>
      </c>
      <c r="E22" s="75" t="s">
        <v>185</v>
      </c>
      <c r="F22" s="77">
        <v>43658</v>
      </c>
      <c r="G22" s="75" t="s">
        <v>182</v>
      </c>
      <c r="H22" s="14"/>
      <c r="J22" s="69"/>
      <c r="K22" s="127">
        <v>20</v>
      </c>
      <c r="L22" s="75" t="s">
        <v>229</v>
      </c>
      <c r="M22" s="78" t="s">
        <v>209</v>
      </c>
      <c r="N22" s="75" t="s">
        <v>185</v>
      </c>
      <c r="O22" s="77">
        <v>43668</v>
      </c>
      <c r="P22" s="77">
        <v>43698</v>
      </c>
      <c r="Q22" s="75">
        <f t="shared" si="0"/>
        <v>31</v>
      </c>
      <c r="R22" s="69" t="s">
        <v>191</v>
      </c>
    </row>
    <row r="23" s="122" customFormat="1" spans="1:18">
      <c r="A23" s="69"/>
      <c r="B23" s="75">
        <v>21</v>
      </c>
      <c r="C23" s="75" t="s">
        <v>60</v>
      </c>
      <c r="D23" s="75" t="s">
        <v>230</v>
      </c>
      <c r="E23" s="75" t="s">
        <v>185</v>
      </c>
      <c r="F23" s="77">
        <v>43666</v>
      </c>
      <c r="G23" s="75" t="s">
        <v>182</v>
      </c>
      <c r="H23" s="14"/>
      <c r="J23" s="69"/>
      <c r="K23" s="127">
        <v>21</v>
      </c>
      <c r="L23" s="75" t="s">
        <v>198</v>
      </c>
      <c r="M23" s="78" t="s">
        <v>184</v>
      </c>
      <c r="N23" s="75" t="s">
        <v>185</v>
      </c>
      <c r="O23" s="77">
        <v>43549</v>
      </c>
      <c r="P23" s="77">
        <v>43703</v>
      </c>
      <c r="Q23" s="75">
        <f t="shared" si="0"/>
        <v>155</v>
      </c>
      <c r="R23" s="69" t="s">
        <v>186</v>
      </c>
    </row>
    <row r="24" s="122" customFormat="1" spans="1:18">
      <c r="A24" s="69"/>
      <c r="B24" s="75">
        <v>22</v>
      </c>
      <c r="C24" s="75" t="s">
        <v>229</v>
      </c>
      <c r="D24" s="75" t="s">
        <v>226</v>
      </c>
      <c r="E24" s="75" t="s">
        <v>185</v>
      </c>
      <c r="F24" s="77">
        <v>43668</v>
      </c>
      <c r="G24" s="75" t="s">
        <v>182</v>
      </c>
      <c r="H24" s="14"/>
      <c r="J24" s="69">
        <v>201909</v>
      </c>
      <c r="K24" s="127">
        <v>22</v>
      </c>
      <c r="L24" s="75" t="s">
        <v>231</v>
      </c>
      <c r="M24" s="78" t="s">
        <v>190</v>
      </c>
      <c r="N24" s="75" t="s">
        <v>185</v>
      </c>
      <c r="O24" s="77">
        <v>43271</v>
      </c>
      <c r="P24" s="77">
        <v>43725</v>
      </c>
      <c r="Q24" s="75">
        <f t="shared" si="0"/>
        <v>455</v>
      </c>
      <c r="R24" s="69" t="s">
        <v>186</v>
      </c>
    </row>
    <row r="25" s="122" customFormat="1" spans="1:18">
      <c r="A25" s="69"/>
      <c r="B25" s="75">
        <v>23</v>
      </c>
      <c r="C25" s="75" t="s">
        <v>227</v>
      </c>
      <c r="D25" s="75" t="s">
        <v>226</v>
      </c>
      <c r="E25" s="75" t="s">
        <v>185</v>
      </c>
      <c r="F25" s="77">
        <v>43676</v>
      </c>
      <c r="G25" s="75" t="s">
        <v>232</v>
      </c>
      <c r="H25" s="14"/>
      <c r="J25" s="69"/>
      <c r="K25" s="127">
        <v>23</v>
      </c>
      <c r="L25" s="75" t="s">
        <v>233</v>
      </c>
      <c r="M25" s="78" t="s">
        <v>190</v>
      </c>
      <c r="N25" s="75" t="s">
        <v>185</v>
      </c>
      <c r="O25" s="77">
        <v>43690</v>
      </c>
      <c r="P25" s="77">
        <v>43735</v>
      </c>
      <c r="Q25" s="75">
        <f t="shared" si="0"/>
        <v>46</v>
      </c>
      <c r="R25" s="69" t="s">
        <v>191</v>
      </c>
    </row>
    <row r="26" s="122" customFormat="1" spans="1:18">
      <c r="A26" s="69">
        <v>201908</v>
      </c>
      <c r="B26" s="75">
        <v>24</v>
      </c>
      <c r="C26" s="75" t="s">
        <v>234</v>
      </c>
      <c r="D26" s="75" t="s">
        <v>235</v>
      </c>
      <c r="E26" s="75" t="s">
        <v>185</v>
      </c>
      <c r="F26" s="77">
        <v>43678</v>
      </c>
      <c r="G26" s="75" t="s">
        <v>182</v>
      </c>
      <c r="H26" s="14"/>
      <c r="J26" s="69"/>
      <c r="K26" s="127">
        <v>24</v>
      </c>
      <c r="L26" s="69" t="s">
        <v>236</v>
      </c>
      <c r="M26" s="69" t="s">
        <v>237</v>
      </c>
      <c r="N26" s="69" t="s">
        <v>34</v>
      </c>
      <c r="O26" s="76">
        <v>43704</v>
      </c>
      <c r="P26" s="76">
        <v>43715</v>
      </c>
      <c r="Q26" s="75">
        <f t="shared" si="0"/>
        <v>12</v>
      </c>
      <c r="R26" s="69" t="s">
        <v>191</v>
      </c>
    </row>
    <row r="27" s="122" customFormat="1" spans="1:18">
      <c r="A27" s="69"/>
      <c r="B27" s="75">
        <v>25</v>
      </c>
      <c r="C27" s="75" t="s">
        <v>233</v>
      </c>
      <c r="D27" s="75" t="s">
        <v>190</v>
      </c>
      <c r="E27" s="75" t="s">
        <v>185</v>
      </c>
      <c r="F27" s="77">
        <v>43690</v>
      </c>
      <c r="G27" s="75" t="s">
        <v>182</v>
      </c>
      <c r="H27" s="14"/>
      <c r="J27" s="69">
        <v>201910</v>
      </c>
      <c r="K27" s="127">
        <v>25</v>
      </c>
      <c r="L27" s="75" t="s">
        <v>238</v>
      </c>
      <c r="M27" s="78" t="s">
        <v>239</v>
      </c>
      <c r="N27" s="75" t="s">
        <v>44</v>
      </c>
      <c r="O27" s="77">
        <v>43709</v>
      </c>
      <c r="P27" s="77">
        <v>43752</v>
      </c>
      <c r="Q27" s="75">
        <f t="shared" si="0"/>
        <v>44</v>
      </c>
      <c r="R27" s="69" t="s">
        <v>191</v>
      </c>
    </row>
    <row r="28" s="122" customFormat="1" spans="1:18">
      <c r="A28" s="69"/>
      <c r="B28" s="75">
        <v>26</v>
      </c>
      <c r="C28" s="75" t="s">
        <v>236</v>
      </c>
      <c r="D28" s="75" t="s">
        <v>240</v>
      </c>
      <c r="E28" s="75" t="s">
        <v>34</v>
      </c>
      <c r="F28" s="77">
        <v>43704</v>
      </c>
      <c r="G28" s="75" t="s">
        <v>182</v>
      </c>
      <c r="H28" s="14"/>
      <c r="J28" s="69"/>
      <c r="K28" s="127">
        <v>26</v>
      </c>
      <c r="L28" s="75" t="s">
        <v>234</v>
      </c>
      <c r="M28" s="78" t="s">
        <v>224</v>
      </c>
      <c r="N28" s="75" t="s">
        <v>185</v>
      </c>
      <c r="O28" s="77">
        <v>43678</v>
      </c>
      <c r="P28" s="77">
        <v>43769</v>
      </c>
      <c r="Q28" s="75">
        <f t="shared" si="0"/>
        <v>92</v>
      </c>
      <c r="R28" s="69" t="s">
        <v>191</v>
      </c>
    </row>
    <row r="29" s="122" customFormat="1" spans="1:18">
      <c r="A29" s="69">
        <v>201909</v>
      </c>
      <c r="B29" s="75">
        <v>27</v>
      </c>
      <c r="C29" s="75" t="s">
        <v>238</v>
      </c>
      <c r="D29" s="75" t="s">
        <v>239</v>
      </c>
      <c r="E29" s="75" t="s">
        <v>44</v>
      </c>
      <c r="F29" s="77">
        <v>43709</v>
      </c>
      <c r="G29" s="75" t="s">
        <v>232</v>
      </c>
      <c r="H29" s="14"/>
      <c r="J29" s="69">
        <v>201911</v>
      </c>
      <c r="K29" s="127">
        <v>27</v>
      </c>
      <c r="L29" s="69" t="s">
        <v>228</v>
      </c>
      <c r="M29" s="69" t="s">
        <v>209</v>
      </c>
      <c r="N29" s="75" t="s">
        <v>185</v>
      </c>
      <c r="O29" s="76">
        <v>43658</v>
      </c>
      <c r="P29" s="77">
        <v>43799</v>
      </c>
      <c r="Q29" s="75">
        <f t="shared" si="0"/>
        <v>142</v>
      </c>
      <c r="R29" s="69" t="s">
        <v>186</v>
      </c>
    </row>
    <row r="30" s="122" customFormat="1" spans="1:18">
      <c r="A30" s="69"/>
      <c r="B30" s="75">
        <v>28</v>
      </c>
      <c r="C30" s="75" t="s">
        <v>241</v>
      </c>
      <c r="D30" s="75" t="s">
        <v>203</v>
      </c>
      <c r="E30" s="75" t="s">
        <v>242</v>
      </c>
      <c r="F30" s="77">
        <v>43712</v>
      </c>
      <c r="G30" s="75" t="s">
        <v>182</v>
      </c>
      <c r="H30" s="14"/>
      <c r="J30" s="69"/>
      <c r="K30" s="127">
        <v>28</v>
      </c>
      <c r="L30" s="75" t="s">
        <v>241</v>
      </c>
      <c r="M30" s="78" t="s">
        <v>203</v>
      </c>
      <c r="N30" s="75" t="s">
        <v>243</v>
      </c>
      <c r="O30" s="76">
        <v>43712</v>
      </c>
      <c r="P30" s="77">
        <v>43799</v>
      </c>
      <c r="Q30" s="75">
        <f t="shared" si="0"/>
        <v>88</v>
      </c>
      <c r="R30" s="69" t="s">
        <v>191</v>
      </c>
    </row>
    <row r="31" s="122" customFormat="1" spans="1:18">
      <c r="A31" s="69">
        <v>201910</v>
      </c>
      <c r="B31" s="75">
        <v>29</v>
      </c>
      <c r="C31" s="75" t="s">
        <v>244</v>
      </c>
      <c r="D31" s="75" t="s">
        <v>245</v>
      </c>
      <c r="E31" s="75" t="s">
        <v>185</v>
      </c>
      <c r="F31" s="77">
        <v>43754</v>
      </c>
      <c r="G31" s="75" t="s">
        <v>182</v>
      </c>
      <c r="H31" s="14"/>
      <c r="J31" s="69"/>
      <c r="K31" s="127">
        <v>29</v>
      </c>
      <c r="L31" s="75" t="s">
        <v>246</v>
      </c>
      <c r="M31" s="78" t="s">
        <v>190</v>
      </c>
      <c r="N31" s="75" t="s">
        <v>185</v>
      </c>
      <c r="O31" s="77">
        <v>43777</v>
      </c>
      <c r="P31" s="77">
        <v>43799</v>
      </c>
      <c r="Q31" s="75">
        <f t="shared" si="0"/>
        <v>23</v>
      </c>
      <c r="R31" s="69" t="s">
        <v>191</v>
      </c>
    </row>
    <row r="32" s="122" customFormat="1" spans="1:18">
      <c r="A32" s="69"/>
      <c r="B32" s="75">
        <v>30</v>
      </c>
      <c r="C32" s="75" t="s">
        <v>247</v>
      </c>
      <c r="D32" s="75" t="s">
        <v>239</v>
      </c>
      <c r="E32" s="75" t="s">
        <v>44</v>
      </c>
      <c r="F32" s="77">
        <v>43759</v>
      </c>
      <c r="G32" s="75" t="s">
        <v>232</v>
      </c>
      <c r="H32" s="14"/>
      <c r="J32" s="69"/>
      <c r="K32" s="127">
        <v>30</v>
      </c>
      <c r="L32" s="75" t="s">
        <v>248</v>
      </c>
      <c r="M32" s="78" t="s">
        <v>249</v>
      </c>
      <c r="N32" s="75" t="s">
        <v>243</v>
      </c>
      <c r="O32" s="77">
        <v>43045</v>
      </c>
      <c r="P32" s="77">
        <v>43799</v>
      </c>
      <c r="Q32" s="75">
        <f t="shared" si="0"/>
        <v>755</v>
      </c>
      <c r="R32" s="69" t="s">
        <v>186</v>
      </c>
    </row>
    <row r="33" s="122" customFormat="1" spans="1:18">
      <c r="A33" s="69"/>
      <c r="B33" s="75">
        <v>31</v>
      </c>
      <c r="C33" s="75" t="s">
        <v>250</v>
      </c>
      <c r="D33" s="75" t="s">
        <v>190</v>
      </c>
      <c r="E33" s="75" t="s">
        <v>185</v>
      </c>
      <c r="F33" s="77">
        <v>43768</v>
      </c>
      <c r="G33" s="75" t="s">
        <v>251</v>
      </c>
      <c r="H33" s="14"/>
      <c r="J33" s="70">
        <v>202001</v>
      </c>
      <c r="K33" s="70">
        <v>1</v>
      </c>
      <c r="L33" s="75" t="s">
        <v>252</v>
      </c>
      <c r="M33" s="78" t="s">
        <v>209</v>
      </c>
      <c r="N33" s="75" t="s">
        <v>253</v>
      </c>
      <c r="O33" s="77">
        <v>43271</v>
      </c>
      <c r="P33" s="77">
        <v>43837</v>
      </c>
      <c r="Q33" s="75">
        <f t="shared" si="0"/>
        <v>567</v>
      </c>
      <c r="R33" s="69" t="s">
        <v>186</v>
      </c>
    </row>
    <row r="34" s="122" customFormat="1" spans="1:18">
      <c r="A34" s="69">
        <v>201911</v>
      </c>
      <c r="B34" s="75">
        <v>32</v>
      </c>
      <c r="C34" s="75" t="s">
        <v>42</v>
      </c>
      <c r="D34" s="75" t="s">
        <v>254</v>
      </c>
      <c r="E34" s="75" t="s">
        <v>185</v>
      </c>
      <c r="F34" s="77">
        <v>43770</v>
      </c>
      <c r="G34" s="75" t="s">
        <v>182</v>
      </c>
      <c r="H34" s="14"/>
      <c r="J34" s="70"/>
      <c r="K34" s="70">
        <v>2</v>
      </c>
      <c r="L34" s="75" t="s">
        <v>255</v>
      </c>
      <c r="M34" s="78" t="s">
        <v>209</v>
      </c>
      <c r="N34" s="75" t="s">
        <v>256</v>
      </c>
      <c r="O34" s="77">
        <v>43819</v>
      </c>
      <c r="P34" s="77">
        <v>43842</v>
      </c>
      <c r="Q34" s="75">
        <f t="shared" si="0"/>
        <v>24</v>
      </c>
      <c r="R34" s="69" t="s">
        <v>191</v>
      </c>
    </row>
    <row r="35" s="122" customFormat="1" spans="1:18">
      <c r="A35" s="69"/>
      <c r="B35" s="75">
        <v>33</v>
      </c>
      <c r="C35" s="75" t="s">
        <v>36</v>
      </c>
      <c r="D35" s="75" t="s">
        <v>237</v>
      </c>
      <c r="E35" s="75" t="s">
        <v>34</v>
      </c>
      <c r="F35" s="77">
        <v>43770</v>
      </c>
      <c r="G35" s="75" t="s">
        <v>182</v>
      </c>
      <c r="H35" s="14"/>
      <c r="J35" s="70"/>
      <c r="K35" s="70">
        <v>3</v>
      </c>
      <c r="L35" s="75" t="s">
        <v>257</v>
      </c>
      <c r="M35" s="78" t="s">
        <v>190</v>
      </c>
      <c r="N35" s="75" t="s">
        <v>253</v>
      </c>
      <c r="O35" s="77">
        <v>43186</v>
      </c>
      <c r="P35" s="77">
        <v>43844</v>
      </c>
      <c r="Q35" s="75">
        <f t="shared" si="0"/>
        <v>659</v>
      </c>
      <c r="R35" s="69" t="s">
        <v>186</v>
      </c>
    </row>
    <row r="36" s="122" customFormat="1" spans="1:18">
      <c r="A36" s="69"/>
      <c r="B36" s="75">
        <v>34</v>
      </c>
      <c r="C36" s="75" t="s">
        <v>258</v>
      </c>
      <c r="D36" s="75" t="s">
        <v>190</v>
      </c>
      <c r="E36" s="75" t="s">
        <v>185</v>
      </c>
      <c r="F36" s="77">
        <v>43771</v>
      </c>
      <c r="G36" s="75" t="s">
        <v>251</v>
      </c>
      <c r="H36" s="14"/>
      <c r="J36" s="70"/>
      <c r="K36" s="70">
        <v>4</v>
      </c>
      <c r="L36" s="75" t="s">
        <v>259</v>
      </c>
      <c r="M36" s="78" t="s">
        <v>209</v>
      </c>
      <c r="N36" s="75" t="s">
        <v>256</v>
      </c>
      <c r="O36" s="77">
        <v>43271</v>
      </c>
      <c r="P36" s="77">
        <v>43844</v>
      </c>
      <c r="Q36" s="75">
        <f t="shared" si="0"/>
        <v>574</v>
      </c>
      <c r="R36" s="69" t="s">
        <v>186</v>
      </c>
    </row>
    <row r="37" s="122" customFormat="1" spans="1:18">
      <c r="A37" s="69"/>
      <c r="B37" s="75">
        <v>35</v>
      </c>
      <c r="C37" s="75" t="s">
        <v>246</v>
      </c>
      <c r="D37" s="75" t="s">
        <v>190</v>
      </c>
      <c r="E37" s="75" t="s">
        <v>185</v>
      </c>
      <c r="F37" s="77">
        <v>43777</v>
      </c>
      <c r="G37" s="75" t="s">
        <v>182</v>
      </c>
      <c r="H37" s="14"/>
      <c r="J37" s="70"/>
      <c r="K37" s="70">
        <v>5</v>
      </c>
      <c r="L37" s="75" t="s">
        <v>260</v>
      </c>
      <c r="M37" s="78" t="s">
        <v>195</v>
      </c>
      <c r="N37" s="75" t="s">
        <v>52</v>
      </c>
      <c r="O37" s="77">
        <v>42971</v>
      </c>
      <c r="P37" s="77">
        <v>43840</v>
      </c>
      <c r="Q37" s="75">
        <f t="shared" si="0"/>
        <v>870</v>
      </c>
      <c r="R37" s="69" t="s">
        <v>186</v>
      </c>
    </row>
    <row r="38" s="122" customFormat="1" spans="1:18">
      <c r="A38" s="69"/>
      <c r="B38" s="75">
        <v>36</v>
      </c>
      <c r="C38" s="75" t="s">
        <v>261</v>
      </c>
      <c r="D38" s="75" t="s">
        <v>203</v>
      </c>
      <c r="E38" s="75" t="s">
        <v>185</v>
      </c>
      <c r="F38" s="77">
        <v>43796</v>
      </c>
      <c r="G38" s="75" t="s">
        <v>182</v>
      </c>
      <c r="H38" s="14"/>
      <c r="J38" s="70"/>
      <c r="K38" s="70">
        <v>6</v>
      </c>
      <c r="L38" s="75" t="s">
        <v>262</v>
      </c>
      <c r="M38" s="78" t="s">
        <v>239</v>
      </c>
      <c r="N38" s="75" t="s">
        <v>44</v>
      </c>
      <c r="O38" s="77">
        <v>43846</v>
      </c>
      <c r="P38" s="77">
        <v>43861</v>
      </c>
      <c r="Q38" s="75">
        <f t="shared" si="0"/>
        <v>16</v>
      </c>
      <c r="R38" s="69" t="s">
        <v>232</v>
      </c>
    </row>
    <row r="39" s="122" customFormat="1" spans="1:18">
      <c r="A39" s="70">
        <v>201912</v>
      </c>
      <c r="B39" s="75">
        <v>37</v>
      </c>
      <c r="C39" s="75" t="s">
        <v>263</v>
      </c>
      <c r="D39" s="75" t="s">
        <v>251</v>
      </c>
      <c r="E39" s="75" t="s">
        <v>185</v>
      </c>
      <c r="F39" s="77">
        <v>43805</v>
      </c>
      <c r="G39" s="75" t="s">
        <v>251</v>
      </c>
      <c r="H39" s="14"/>
      <c r="J39" s="70">
        <v>202002</v>
      </c>
      <c r="K39" s="70">
        <v>7</v>
      </c>
      <c r="L39" s="70" t="s">
        <v>261</v>
      </c>
      <c r="M39" s="70" t="s">
        <v>203</v>
      </c>
      <c r="N39" s="70" t="s">
        <v>52</v>
      </c>
      <c r="O39" s="124">
        <v>43796</v>
      </c>
      <c r="P39" s="124">
        <v>43880</v>
      </c>
      <c r="Q39" s="75">
        <f t="shared" si="0"/>
        <v>85</v>
      </c>
      <c r="R39" s="69" t="s">
        <v>191</v>
      </c>
    </row>
    <row r="40" s="122" customFormat="1" spans="1:18">
      <c r="A40" s="70"/>
      <c r="B40" s="75">
        <v>38</v>
      </c>
      <c r="C40" s="75" t="s">
        <v>255</v>
      </c>
      <c r="D40" s="75" t="s">
        <v>221</v>
      </c>
      <c r="E40" s="75" t="s">
        <v>185</v>
      </c>
      <c r="F40" s="77">
        <v>43819</v>
      </c>
      <c r="G40" s="75" t="s">
        <v>182</v>
      </c>
      <c r="H40" s="14"/>
      <c r="J40" s="70"/>
      <c r="K40" s="70">
        <v>8</v>
      </c>
      <c r="L40" s="70" t="s">
        <v>247</v>
      </c>
      <c r="M40" s="70" t="s">
        <v>239</v>
      </c>
      <c r="N40" s="70" t="s">
        <v>44</v>
      </c>
      <c r="O40" s="124">
        <v>43759</v>
      </c>
      <c r="P40" s="124">
        <v>43890</v>
      </c>
      <c r="Q40" s="75">
        <f t="shared" si="0"/>
        <v>132</v>
      </c>
      <c r="R40" s="70" t="s">
        <v>232</v>
      </c>
    </row>
    <row r="41" s="122" customFormat="1" spans="1:18">
      <c r="A41" s="70"/>
      <c r="B41" s="75">
        <v>39</v>
      </c>
      <c r="C41" s="75" t="s">
        <v>264</v>
      </c>
      <c r="D41" s="75" t="s">
        <v>265</v>
      </c>
      <c r="E41" s="75" t="s">
        <v>52</v>
      </c>
      <c r="F41" s="77">
        <v>43823</v>
      </c>
      <c r="G41" s="75" t="s">
        <v>182</v>
      </c>
      <c r="H41" s="14"/>
      <c r="J41" s="69">
        <v>202003</v>
      </c>
      <c r="K41" s="70">
        <v>9</v>
      </c>
      <c r="L41" s="69" t="s">
        <v>266</v>
      </c>
      <c r="M41" s="69" t="s">
        <v>267</v>
      </c>
      <c r="N41" s="69" t="s">
        <v>38</v>
      </c>
      <c r="O41" s="76">
        <v>43466</v>
      </c>
      <c r="P41" s="76">
        <v>43893</v>
      </c>
      <c r="Q41" s="75">
        <f t="shared" si="0"/>
        <v>428</v>
      </c>
      <c r="R41" s="69" t="s">
        <v>232</v>
      </c>
    </row>
    <row r="42" s="121" customFormat="1" spans="1:18">
      <c r="A42" s="70">
        <v>202001</v>
      </c>
      <c r="B42" s="75">
        <v>1</v>
      </c>
      <c r="C42" s="70" t="s">
        <v>262</v>
      </c>
      <c r="D42" s="70" t="s">
        <v>268</v>
      </c>
      <c r="E42" s="70" t="s">
        <v>44</v>
      </c>
      <c r="F42" s="124">
        <v>43846</v>
      </c>
      <c r="G42" s="70" t="s">
        <v>232</v>
      </c>
      <c r="H42" s="69"/>
      <c r="J42" s="69"/>
      <c r="K42" s="70">
        <v>10</v>
      </c>
      <c r="L42" s="69" t="s">
        <v>225</v>
      </c>
      <c r="M42" s="69" t="s">
        <v>269</v>
      </c>
      <c r="N42" s="69" t="s">
        <v>44</v>
      </c>
      <c r="O42" s="76">
        <v>43649</v>
      </c>
      <c r="P42" s="76">
        <v>43903</v>
      </c>
      <c r="Q42" s="75">
        <f t="shared" si="0"/>
        <v>255</v>
      </c>
      <c r="R42" s="69" t="s">
        <v>186</v>
      </c>
    </row>
    <row r="43" s="121" customFormat="1" spans="1:18">
      <c r="A43" s="13">
        <v>202003</v>
      </c>
      <c r="B43" s="75">
        <v>2</v>
      </c>
      <c r="C43" s="69" t="s">
        <v>66</v>
      </c>
      <c r="D43" s="69" t="s">
        <v>270</v>
      </c>
      <c r="E43" s="69" t="s">
        <v>38</v>
      </c>
      <c r="F43" s="124">
        <v>43909</v>
      </c>
      <c r="G43" s="69" t="s">
        <v>271</v>
      </c>
      <c r="H43" s="69"/>
      <c r="J43" s="69"/>
      <c r="K43" s="70">
        <v>11</v>
      </c>
      <c r="L43" s="69" t="s">
        <v>258</v>
      </c>
      <c r="M43" s="69" t="s">
        <v>251</v>
      </c>
      <c r="N43" s="69" t="s">
        <v>73</v>
      </c>
      <c r="O43" s="76">
        <v>43771</v>
      </c>
      <c r="P43" s="76">
        <v>43905</v>
      </c>
      <c r="Q43" s="75">
        <f t="shared" si="0"/>
        <v>135</v>
      </c>
      <c r="R43" s="69" t="s">
        <v>251</v>
      </c>
    </row>
    <row r="44" s="121" customFormat="1" spans="1:18">
      <c r="A44" s="13"/>
      <c r="B44" s="75">
        <v>3</v>
      </c>
      <c r="C44" s="69" t="s">
        <v>272</v>
      </c>
      <c r="D44" s="69" t="s">
        <v>270</v>
      </c>
      <c r="E44" s="69" t="s">
        <v>38</v>
      </c>
      <c r="F44" s="124">
        <v>43917</v>
      </c>
      <c r="G44" s="69" t="s">
        <v>271</v>
      </c>
      <c r="H44" s="69"/>
      <c r="J44" s="69"/>
      <c r="K44" s="70">
        <v>12</v>
      </c>
      <c r="L44" s="69" t="s">
        <v>250</v>
      </c>
      <c r="M44" s="69" t="s">
        <v>251</v>
      </c>
      <c r="N44" s="69" t="s">
        <v>73</v>
      </c>
      <c r="O44" s="76">
        <v>43768</v>
      </c>
      <c r="P44" s="76">
        <v>43905</v>
      </c>
      <c r="Q44" s="75">
        <f t="shared" si="0"/>
        <v>138</v>
      </c>
      <c r="R44" s="69" t="s">
        <v>251</v>
      </c>
    </row>
    <row r="45" s="121" customFormat="1" spans="1:18">
      <c r="A45" s="13"/>
      <c r="B45" s="75">
        <v>4</v>
      </c>
      <c r="C45" s="69" t="s">
        <v>273</v>
      </c>
      <c r="D45" s="69" t="s">
        <v>190</v>
      </c>
      <c r="E45" s="69" t="s">
        <v>274</v>
      </c>
      <c r="F45" s="124">
        <v>43920</v>
      </c>
      <c r="G45" s="69" t="s">
        <v>182</v>
      </c>
      <c r="H45" s="69"/>
      <c r="J45" s="69"/>
      <c r="K45" s="70">
        <v>13</v>
      </c>
      <c r="L45" s="69" t="s">
        <v>275</v>
      </c>
      <c r="M45" s="69" t="s">
        <v>195</v>
      </c>
      <c r="N45" s="69" t="s">
        <v>52</v>
      </c>
      <c r="O45" s="76">
        <v>43823</v>
      </c>
      <c r="P45" s="76">
        <v>43913</v>
      </c>
      <c r="Q45" s="75">
        <f t="shared" si="0"/>
        <v>91</v>
      </c>
      <c r="R45" s="69" t="s">
        <v>191</v>
      </c>
    </row>
    <row r="46" s="121" customFormat="1" spans="1:18">
      <c r="A46" s="13">
        <v>202004</v>
      </c>
      <c r="B46" s="75">
        <v>5</v>
      </c>
      <c r="C46" s="69" t="s">
        <v>255</v>
      </c>
      <c r="D46" s="69" t="s">
        <v>209</v>
      </c>
      <c r="E46" s="69" t="s">
        <v>38</v>
      </c>
      <c r="F46" s="124">
        <v>43923</v>
      </c>
      <c r="G46" s="69" t="s">
        <v>182</v>
      </c>
      <c r="H46" s="69" t="s">
        <v>276</v>
      </c>
      <c r="J46" s="69"/>
      <c r="K46" s="70">
        <v>14</v>
      </c>
      <c r="L46" s="69" t="s">
        <v>277</v>
      </c>
      <c r="M46" s="69" t="s">
        <v>278</v>
      </c>
      <c r="N46" s="69" t="s">
        <v>38</v>
      </c>
      <c r="O46" s="76">
        <v>42069</v>
      </c>
      <c r="P46" s="76">
        <v>43913</v>
      </c>
      <c r="Q46" s="75">
        <f t="shared" si="0"/>
        <v>1845</v>
      </c>
      <c r="R46" s="69" t="s">
        <v>186</v>
      </c>
    </row>
    <row r="47" spans="1:18">
      <c r="A47" s="13"/>
      <c r="B47" s="75">
        <v>6</v>
      </c>
      <c r="C47" s="69" t="s">
        <v>54</v>
      </c>
      <c r="D47" s="69" t="s">
        <v>195</v>
      </c>
      <c r="E47" s="69" t="s">
        <v>52</v>
      </c>
      <c r="F47" s="124">
        <v>43928</v>
      </c>
      <c r="G47" s="69" t="s">
        <v>182</v>
      </c>
      <c r="H47" s="69"/>
      <c r="J47" s="69"/>
      <c r="K47" s="70">
        <v>15</v>
      </c>
      <c r="L47" s="69" t="s">
        <v>180</v>
      </c>
      <c r="M47" s="69" t="s">
        <v>181</v>
      </c>
      <c r="N47" s="69" t="s">
        <v>48</v>
      </c>
      <c r="O47" s="76">
        <v>43514</v>
      </c>
      <c r="P47" s="76">
        <v>43921</v>
      </c>
      <c r="Q47" s="75">
        <f t="shared" si="0"/>
        <v>408</v>
      </c>
      <c r="R47" s="69" t="s">
        <v>186</v>
      </c>
    </row>
    <row r="48" spans="1:18">
      <c r="A48" s="13"/>
      <c r="B48" s="75">
        <v>7</v>
      </c>
      <c r="C48" s="69" t="s">
        <v>279</v>
      </c>
      <c r="D48" s="69" t="s">
        <v>237</v>
      </c>
      <c r="E48" s="69" t="s">
        <v>34</v>
      </c>
      <c r="F48" s="124">
        <v>43935</v>
      </c>
      <c r="G48" s="69" t="s">
        <v>182</v>
      </c>
      <c r="H48" s="69" t="s">
        <v>280</v>
      </c>
      <c r="J48" s="69"/>
      <c r="K48" s="70">
        <v>16</v>
      </c>
      <c r="L48" s="69" t="s">
        <v>281</v>
      </c>
      <c r="M48" s="69" t="s">
        <v>209</v>
      </c>
      <c r="N48" s="69" t="s">
        <v>38</v>
      </c>
      <c r="O48" s="76">
        <v>43270</v>
      </c>
      <c r="P48" s="76">
        <v>43921</v>
      </c>
      <c r="Q48" s="75">
        <f t="shared" si="0"/>
        <v>652</v>
      </c>
      <c r="R48" s="69" t="s">
        <v>186</v>
      </c>
    </row>
    <row r="49" spans="1:18">
      <c r="A49" s="13"/>
      <c r="B49" s="75">
        <v>8</v>
      </c>
      <c r="C49" s="69" t="s">
        <v>282</v>
      </c>
      <c r="D49" s="69" t="s">
        <v>190</v>
      </c>
      <c r="E49" s="69" t="s">
        <v>274</v>
      </c>
      <c r="F49" s="124">
        <v>43936</v>
      </c>
      <c r="G49" s="69" t="s">
        <v>232</v>
      </c>
      <c r="H49" s="69"/>
      <c r="J49" s="69">
        <v>202004</v>
      </c>
      <c r="K49" s="70">
        <v>17</v>
      </c>
      <c r="L49" s="69" t="s">
        <v>283</v>
      </c>
      <c r="M49" s="69" t="s">
        <v>190</v>
      </c>
      <c r="N49" s="69" t="s">
        <v>274</v>
      </c>
      <c r="O49" s="76">
        <v>43466</v>
      </c>
      <c r="P49" s="76">
        <v>43927</v>
      </c>
      <c r="Q49" s="75">
        <f t="shared" si="0"/>
        <v>462</v>
      </c>
      <c r="R49" s="69" t="s">
        <v>232</v>
      </c>
    </row>
    <row r="50" spans="1:18">
      <c r="A50" s="13"/>
      <c r="B50" s="75">
        <v>9</v>
      </c>
      <c r="C50" s="69" t="s">
        <v>284</v>
      </c>
      <c r="D50" s="69" t="s">
        <v>190</v>
      </c>
      <c r="E50" s="69" t="s">
        <v>274</v>
      </c>
      <c r="F50" s="124">
        <v>43942</v>
      </c>
      <c r="G50" s="69" t="s">
        <v>182</v>
      </c>
      <c r="H50" s="69"/>
      <c r="J50" s="69"/>
      <c r="K50" s="70">
        <v>18</v>
      </c>
      <c r="L50" s="69" t="s">
        <v>285</v>
      </c>
      <c r="M50" s="69" t="s">
        <v>270</v>
      </c>
      <c r="N50" s="69" t="s">
        <v>38</v>
      </c>
      <c r="O50" s="76">
        <v>43931</v>
      </c>
      <c r="P50" s="76">
        <v>43941</v>
      </c>
      <c r="Q50" s="75">
        <f t="shared" si="0"/>
        <v>11</v>
      </c>
      <c r="R50" s="69" t="s">
        <v>270</v>
      </c>
    </row>
    <row r="51" spans="1:18">
      <c r="A51" s="13"/>
      <c r="B51" s="75">
        <v>10</v>
      </c>
      <c r="C51" s="69" t="s">
        <v>286</v>
      </c>
      <c r="D51" s="69" t="s">
        <v>190</v>
      </c>
      <c r="E51" s="69" t="s">
        <v>274</v>
      </c>
      <c r="F51" s="124">
        <v>43946</v>
      </c>
      <c r="G51" s="69" t="s">
        <v>182</v>
      </c>
      <c r="H51" s="69"/>
      <c r="J51" s="69"/>
      <c r="K51" s="70">
        <v>19</v>
      </c>
      <c r="L51" s="69" t="s">
        <v>287</v>
      </c>
      <c r="M51" s="69" t="s">
        <v>249</v>
      </c>
      <c r="N51" s="69" t="s">
        <v>52</v>
      </c>
      <c r="O51" s="76">
        <v>43943</v>
      </c>
      <c r="P51" s="76">
        <v>43951</v>
      </c>
      <c r="Q51" s="75">
        <f t="shared" si="0"/>
        <v>9</v>
      </c>
      <c r="R51" s="69" t="s">
        <v>191</v>
      </c>
    </row>
    <row r="52" spans="1:18">
      <c r="A52" s="13"/>
      <c r="B52" s="75">
        <v>11</v>
      </c>
      <c r="C52" s="69" t="s">
        <v>59</v>
      </c>
      <c r="D52" s="69" t="s">
        <v>209</v>
      </c>
      <c r="E52" s="69" t="s">
        <v>38</v>
      </c>
      <c r="F52" s="124">
        <v>43946</v>
      </c>
      <c r="G52" s="69" t="s">
        <v>182</v>
      </c>
      <c r="H52" s="69" t="s">
        <v>288</v>
      </c>
      <c r="J52" s="69"/>
      <c r="K52" s="70">
        <v>20</v>
      </c>
      <c r="L52" s="69" t="s">
        <v>272</v>
      </c>
      <c r="M52" s="69" t="s">
        <v>270</v>
      </c>
      <c r="N52" s="69" t="s">
        <v>38</v>
      </c>
      <c r="O52" s="76">
        <v>43917</v>
      </c>
      <c r="P52" s="76">
        <v>43951</v>
      </c>
      <c r="Q52" s="75">
        <f t="shared" si="0"/>
        <v>35</v>
      </c>
      <c r="R52" s="69" t="s">
        <v>270</v>
      </c>
    </row>
    <row r="53" spans="1:18">
      <c r="A53" s="13"/>
      <c r="B53" s="75">
        <v>12</v>
      </c>
      <c r="C53" s="69" t="s">
        <v>285</v>
      </c>
      <c r="D53" s="69" t="s">
        <v>270</v>
      </c>
      <c r="E53" s="69" t="s">
        <v>38</v>
      </c>
      <c r="F53" s="124">
        <v>43931</v>
      </c>
      <c r="G53" s="69" t="s">
        <v>271</v>
      </c>
      <c r="H53" s="69"/>
      <c r="J53" s="69"/>
      <c r="K53" s="70">
        <v>21</v>
      </c>
      <c r="L53" s="69" t="s">
        <v>289</v>
      </c>
      <c r="M53" s="69" t="s">
        <v>209</v>
      </c>
      <c r="N53" s="69" t="s">
        <v>274</v>
      </c>
      <c r="O53" s="76">
        <v>43276</v>
      </c>
      <c r="P53" s="76">
        <v>43953</v>
      </c>
      <c r="Q53" s="75">
        <f t="shared" si="0"/>
        <v>678</v>
      </c>
      <c r="R53" s="69" t="s">
        <v>186</v>
      </c>
    </row>
    <row r="54" spans="1:18">
      <c r="A54" s="13"/>
      <c r="B54" s="75">
        <v>13</v>
      </c>
      <c r="C54" s="69" t="s">
        <v>287</v>
      </c>
      <c r="D54" s="69" t="s">
        <v>249</v>
      </c>
      <c r="E54" s="69" t="s">
        <v>52</v>
      </c>
      <c r="F54" s="124">
        <v>43943</v>
      </c>
      <c r="G54" s="69" t="s">
        <v>182</v>
      </c>
      <c r="H54" s="14"/>
      <c r="J54" s="69">
        <v>202005</v>
      </c>
      <c r="K54" s="70">
        <v>22</v>
      </c>
      <c r="L54" s="69" t="s">
        <v>255</v>
      </c>
      <c r="M54" s="69" t="s">
        <v>209</v>
      </c>
      <c r="N54" s="69" t="s">
        <v>38</v>
      </c>
      <c r="O54" s="76">
        <v>43923</v>
      </c>
      <c r="P54" s="76">
        <v>43960</v>
      </c>
      <c r="Q54" s="75">
        <f t="shared" si="0"/>
        <v>38</v>
      </c>
      <c r="R54" s="69" t="s">
        <v>191</v>
      </c>
    </row>
    <row r="55" spans="1:18">
      <c r="A55" s="13">
        <v>202005</v>
      </c>
      <c r="B55" s="75">
        <v>14</v>
      </c>
      <c r="C55" s="69" t="s">
        <v>290</v>
      </c>
      <c r="D55" s="69" t="s">
        <v>291</v>
      </c>
      <c r="E55" s="69" t="s">
        <v>292</v>
      </c>
      <c r="F55" s="124">
        <v>43963</v>
      </c>
      <c r="G55" s="69" t="s">
        <v>182</v>
      </c>
      <c r="H55" s="14"/>
      <c r="J55" s="69"/>
      <c r="K55" s="70">
        <v>23</v>
      </c>
      <c r="L55" s="69" t="s">
        <v>293</v>
      </c>
      <c r="M55" s="69" t="s">
        <v>190</v>
      </c>
      <c r="N55" s="69" t="s">
        <v>274</v>
      </c>
      <c r="O55" s="76">
        <v>41989</v>
      </c>
      <c r="P55" s="76">
        <v>43982</v>
      </c>
      <c r="Q55" s="75">
        <f t="shared" si="0"/>
        <v>1994</v>
      </c>
      <c r="R55" s="69" t="s">
        <v>232</v>
      </c>
    </row>
    <row r="56" spans="1:18">
      <c r="A56" s="13"/>
      <c r="B56" s="75">
        <v>15</v>
      </c>
      <c r="C56" s="69" t="s">
        <v>294</v>
      </c>
      <c r="D56" s="69" t="s">
        <v>249</v>
      </c>
      <c r="E56" s="69" t="s">
        <v>52</v>
      </c>
      <c r="F56" s="124">
        <v>43970</v>
      </c>
      <c r="G56" s="69" t="s">
        <v>182</v>
      </c>
      <c r="H56" s="14"/>
      <c r="J56" s="69"/>
      <c r="K56" s="70">
        <v>24</v>
      </c>
      <c r="L56" s="69" t="s">
        <v>295</v>
      </c>
      <c r="M56" s="69" t="s">
        <v>190</v>
      </c>
      <c r="N56" s="69" t="s">
        <v>274</v>
      </c>
      <c r="O56" s="76">
        <v>42936</v>
      </c>
      <c r="P56" s="76">
        <v>43951</v>
      </c>
      <c r="Q56" s="75">
        <f t="shared" si="0"/>
        <v>1016</v>
      </c>
      <c r="R56" s="69" t="s">
        <v>186</v>
      </c>
    </row>
    <row r="57" spans="1:18">
      <c r="A57" s="13"/>
      <c r="B57" s="75">
        <v>16</v>
      </c>
      <c r="C57" s="69" t="s">
        <v>296</v>
      </c>
      <c r="D57" s="69" t="s">
        <v>291</v>
      </c>
      <c r="E57" s="69" t="s">
        <v>292</v>
      </c>
      <c r="F57" s="124">
        <v>43977</v>
      </c>
      <c r="G57" s="70" t="s">
        <v>182</v>
      </c>
      <c r="H57" s="14"/>
      <c r="J57" s="69"/>
      <c r="K57" s="70">
        <v>25</v>
      </c>
      <c r="L57" s="69" t="s">
        <v>294</v>
      </c>
      <c r="M57" s="69" t="s">
        <v>249</v>
      </c>
      <c r="N57" s="69" t="s">
        <v>52</v>
      </c>
      <c r="O57" s="76">
        <v>43970</v>
      </c>
      <c r="P57" s="76">
        <v>43976</v>
      </c>
      <c r="Q57" s="75">
        <f t="shared" si="0"/>
        <v>7</v>
      </c>
      <c r="R57" s="69" t="s">
        <v>191</v>
      </c>
    </row>
    <row r="58" spans="1:18">
      <c r="A58" s="13"/>
      <c r="B58" s="75">
        <v>17</v>
      </c>
      <c r="C58" s="69" t="s">
        <v>87</v>
      </c>
      <c r="D58" s="69" t="s">
        <v>190</v>
      </c>
      <c r="E58" s="69" t="s">
        <v>297</v>
      </c>
      <c r="F58" s="124">
        <v>43979</v>
      </c>
      <c r="G58" s="70" t="s">
        <v>182</v>
      </c>
      <c r="H58" s="14"/>
      <c r="J58" s="69"/>
      <c r="K58" s="70">
        <v>26</v>
      </c>
      <c r="L58" s="69" t="s">
        <v>290</v>
      </c>
      <c r="M58" s="69" t="s">
        <v>209</v>
      </c>
      <c r="N58" s="69" t="s">
        <v>274</v>
      </c>
      <c r="O58" s="76">
        <v>43963</v>
      </c>
      <c r="P58" s="76">
        <v>43982</v>
      </c>
      <c r="Q58" s="75">
        <f t="shared" si="0"/>
        <v>20</v>
      </c>
      <c r="R58" s="69" t="s">
        <v>191</v>
      </c>
    </row>
    <row r="59" spans="1:18">
      <c r="A59" s="13">
        <v>202006</v>
      </c>
      <c r="B59" s="75">
        <v>18</v>
      </c>
      <c r="C59" s="69" t="s">
        <v>298</v>
      </c>
      <c r="D59" s="69" t="s">
        <v>249</v>
      </c>
      <c r="E59" s="69" t="s">
        <v>52</v>
      </c>
      <c r="F59" s="76">
        <v>43983</v>
      </c>
      <c r="G59" s="69" t="s">
        <v>182</v>
      </c>
      <c r="H59" s="13"/>
      <c r="J59" s="69"/>
      <c r="K59" s="70">
        <v>27</v>
      </c>
      <c r="L59" s="69" t="s">
        <v>299</v>
      </c>
      <c r="M59" s="69" t="s">
        <v>190</v>
      </c>
      <c r="N59" s="69" t="s">
        <v>274</v>
      </c>
      <c r="O59" s="76">
        <v>42660</v>
      </c>
      <c r="P59" s="76">
        <v>43982</v>
      </c>
      <c r="Q59" s="75">
        <f t="shared" si="0"/>
        <v>1323</v>
      </c>
      <c r="R59" s="69" t="s">
        <v>186</v>
      </c>
    </row>
    <row r="60" spans="1:18">
      <c r="A60" s="13"/>
      <c r="B60" s="75">
        <v>19</v>
      </c>
      <c r="C60" s="69" t="s">
        <v>300</v>
      </c>
      <c r="D60" s="69" t="s">
        <v>190</v>
      </c>
      <c r="E60" s="69" t="s">
        <v>274</v>
      </c>
      <c r="F60" s="76">
        <v>43983</v>
      </c>
      <c r="G60" s="69" t="s">
        <v>232</v>
      </c>
      <c r="H60" s="69" t="s">
        <v>301</v>
      </c>
      <c r="J60" s="69">
        <v>202006</v>
      </c>
      <c r="K60" s="70">
        <v>28</v>
      </c>
      <c r="L60" s="69" t="s">
        <v>273</v>
      </c>
      <c r="M60" s="69" t="s">
        <v>190</v>
      </c>
      <c r="N60" s="69" t="s">
        <v>274</v>
      </c>
      <c r="O60" s="76">
        <v>43920</v>
      </c>
      <c r="P60" s="76">
        <v>43991</v>
      </c>
      <c r="Q60" s="75">
        <f t="shared" si="0"/>
        <v>72</v>
      </c>
      <c r="R60" s="69" t="s">
        <v>191</v>
      </c>
    </row>
    <row r="61" spans="1:18">
      <c r="A61" s="13"/>
      <c r="B61" s="75">
        <v>20</v>
      </c>
      <c r="C61" s="69" t="s">
        <v>302</v>
      </c>
      <c r="D61" s="69" t="s">
        <v>224</v>
      </c>
      <c r="E61" s="69" t="s">
        <v>274</v>
      </c>
      <c r="F61" s="76">
        <v>43985</v>
      </c>
      <c r="G61" s="69" t="s">
        <v>182</v>
      </c>
      <c r="H61" s="13"/>
      <c r="J61" s="69"/>
      <c r="K61" s="70">
        <v>29</v>
      </c>
      <c r="L61" s="69" t="s">
        <v>303</v>
      </c>
      <c r="M61" s="69" t="s">
        <v>190</v>
      </c>
      <c r="N61" s="69" t="s">
        <v>274</v>
      </c>
      <c r="O61" s="76">
        <v>42936</v>
      </c>
      <c r="P61" s="76">
        <v>43990</v>
      </c>
      <c r="Q61" s="75">
        <f t="shared" si="0"/>
        <v>1055</v>
      </c>
      <c r="R61" s="69" t="s">
        <v>186</v>
      </c>
    </row>
    <row r="62" spans="1:18">
      <c r="A62" s="13"/>
      <c r="B62" s="75">
        <v>21</v>
      </c>
      <c r="C62" s="69" t="s">
        <v>95</v>
      </c>
      <c r="D62" s="69" t="s">
        <v>230</v>
      </c>
      <c r="E62" s="69" t="s">
        <v>38</v>
      </c>
      <c r="F62" s="76"/>
      <c r="G62" s="69" t="s">
        <v>271</v>
      </c>
      <c r="H62" s="69" t="s">
        <v>301</v>
      </c>
      <c r="J62" s="69"/>
      <c r="K62" s="70">
        <v>30</v>
      </c>
      <c r="L62" s="69" t="s">
        <v>279</v>
      </c>
      <c r="M62" s="69" t="s">
        <v>237</v>
      </c>
      <c r="N62" s="69" t="s">
        <v>34</v>
      </c>
      <c r="O62" s="76">
        <v>43935</v>
      </c>
      <c r="P62" s="76">
        <v>44000</v>
      </c>
      <c r="Q62" s="75">
        <f t="shared" si="0"/>
        <v>66</v>
      </c>
      <c r="R62" s="69" t="s">
        <v>191</v>
      </c>
    </row>
    <row r="63" spans="1:18">
      <c r="A63" s="13"/>
      <c r="B63" s="75">
        <v>22</v>
      </c>
      <c r="C63" s="69" t="s">
        <v>92</v>
      </c>
      <c r="D63" s="69" t="s">
        <v>190</v>
      </c>
      <c r="E63" s="69" t="s">
        <v>274</v>
      </c>
      <c r="F63" s="76">
        <v>43987</v>
      </c>
      <c r="G63" s="69" t="s">
        <v>182</v>
      </c>
      <c r="H63" s="13"/>
      <c r="J63" s="69"/>
      <c r="K63" s="70">
        <v>31</v>
      </c>
      <c r="L63" s="69" t="s">
        <v>263</v>
      </c>
      <c r="M63" s="69" t="s">
        <v>190</v>
      </c>
      <c r="N63" s="69" t="s">
        <v>274</v>
      </c>
      <c r="O63" s="76">
        <v>43805</v>
      </c>
      <c r="P63" s="76">
        <v>44002</v>
      </c>
      <c r="Q63" s="75">
        <f t="shared" si="0"/>
        <v>198</v>
      </c>
      <c r="R63" s="69" t="s">
        <v>186</v>
      </c>
    </row>
    <row r="64" spans="1:18">
      <c r="A64" s="13"/>
      <c r="B64" s="75">
        <v>23</v>
      </c>
      <c r="C64" s="69" t="s">
        <v>304</v>
      </c>
      <c r="D64" s="69" t="s">
        <v>190</v>
      </c>
      <c r="E64" s="69" t="s">
        <v>274</v>
      </c>
      <c r="F64" s="76">
        <v>43993</v>
      </c>
      <c r="G64" s="69" t="s">
        <v>182</v>
      </c>
      <c r="H64" s="13"/>
      <c r="J64" s="69">
        <v>202007</v>
      </c>
      <c r="K64" s="70">
        <v>32</v>
      </c>
      <c r="L64" s="69" t="s">
        <v>286</v>
      </c>
      <c r="M64" s="69" t="s">
        <v>190</v>
      </c>
      <c r="N64" s="69" t="s">
        <v>274</v>
      </c>
      <c r="O64" s="76">
        <v>43946</v>
      </c>
      <c r="P64" s="76">
        <v>44013</v>
      </c>
      <c r="Q64" s="75">
        <f t="shared" si="0"/>
        <v>68</v>
      </c>
      <c r="R64" s="69" t="s">
        <v>191</v>
      </c>
    </row>
    <row r="65" spans="1:18">
      <c r="A65" s="13"/>
      <c r="B65" s="75">
        <v>24</v>
      </c>
      <c r="C65" s="69" t="s">
        <v>305</v>
      </c>
      <c r="D65" s="69" t="s">
        <v>230</v>
      </c>
      <c r="E65" s="69" t="s">
        <v>38</v>
      </c>
      <c r="F65" s="76">
        <v>43998</v>
      </c>
      <c r="G65" s="69" t="s">
        <v>271</v>
      </c>
      <c r="H65" s="13"/>
      <c r="J65" s="69"/>
      <c r="K65" s="70">
        <v>33</v>
      </c>
      <c r="L65" s="69" t="s">
        <v>306</v>
      </c>
      <c r="M65" s="69" t="s">
        <v>190</v>
      </c>
      <c r="N65" s="69" t="s">
        <v>274</v>
      </c>
      <c r="O65" s="76">
        <v>44001</v>
      </c>
      <c r="P65" s="76">
        <v>44019</v>
      </c>
      <c r="Q65" s="75">
        <f t="shared" si="0"/>
        <v>19</v>
      </c>
      <c r="R65" s="69" t="s">
        <v>191</v>
      </c>
    </row>
    <row r="66" spans="1:18">
      <c r="A66" s="13"/>
      <c r="B66" s="75">
        <v>25</v>
      </c>
      <c r="C66" s="69" t="s">
        <v>307</v>
      </c>
      <c r="D66" s="69" t="s">
        <v>190</v>
      </c>
      <c r="E66" s="69" t="s">
        <v>274</v>
      </c>
      <c r="F66" s="76">
        <v>43999</v>
      </c>
      <c r="G66" s="69" t="s">
        <v>232</v>
      </c>
      <c r="H66" s="69" t="s">
        <v>301</v>
      </c>
      <c r="J66" s="69"/>
      <c r="K66" s="70">
        <v>34</v>
      </c>
      <c r="L66" s="69" t="s">
        <v>308</v>
      </c>
      <c r="M66" s="69" t="s">
        <v>224</v>
      </c>
      <c r="N66" s="69" t="s">
        <v>274</v>
      </c>
      <c r="O66" s="76">
        <v>44015</v>
      </c>
      <c r="P66" s="76">
        <v>44042</v>
      </c>
      <c r="Q66" s="75">
        <f t="shared" si="0"/>
        <v>28</v>
      </c>
      <c r="R66" s="69" t="s">
        <v>191</v>
      </c>
    </row>
    <row r="67" spans="1:18">
      <c r="A67" s="13"/>
      <c r="B67" s="75">
        <v>26</v>
      </c>
      <c r="C67" s="69" t="s">
        <v>67</v>
      </c>
      <c r="D67" s="69" t="s">
        <v>230</v>
      </c>
      <c r="E67" s="69" t="s">
        <v>38</v>
      </c>
      <c r="F67" s="76">
        <v>44000</v>
      </c>
      <c r="G67" s="69" t="s">
        <v>271</v>
      </c>
      <c r="H67" s="13"/>
      <c r="J67" s="69"/>
      <c r="K67" s="70">
        <v>35</v>
      </c>
      <c r="L67" s="69" t="s">
        <v>244</v>
      </c>
      <c r="M67" s="69" t="s">
        <v>224</v>
      </c>
      <c r="N67" s="69" t="s">
        <v>274</v>
      </c>
      <c r="O67" s="76">
        <v>43754</v>
      </c>
      <c r="P67" s="76">
        <v>44043</v>
      </c>
      <c r="Q67" s="75">
        <f t="shared" ref="Q67:Q95" si="1">P67-O67+1</f>
        <v>290</v>
      </c>
      <c r="R67" s="69" t="s">
        <v>186</v>
      </c>
    </row>
    <row r="68" spans="1:18">
      <c r="A68" s="13"/>
      <c r="B68" s="75">
        <v>27</v>
      </c>
      <c r="C68" s="69" t="s">
        <v>309</v>
      </c>
      <c r="D68" s="69" t="s">
        <v>190</v>
      </c>
      <c r="E68" s="69" t="s">
        <v>274</v>
      </c>
      <c r="F68" s="76">
        <v>44001</v>
      </c>
      <c r="G68" s="69" t="s">
        <v>182</v>
      </c>
      <c r="H68" s="13"/>
      <c r="J68" s="69"/>
      <c r="K68" s="70">
        <v>36</v>
      </c>
      <c r="L68" s="69" t="s">
        <v>298</v>
      </c>
      <c r="M68" s="69" t="s">
        <v>249</v>
      </c>
      <c r="N68" s="69" t="s">
        <v>52</v>
      </c>
      <c r="O68" s="76">
        <v>43983</v>
      </c>
      <c r="P68" s="76">
        <v>44043</v>
      </c>
      <c r="Q68" s="75">
        <f t="shared" si="1"/>
        <v>61</v>
      </c>
      <c r="R68" s="69" t="s">
        <v>191</v>
      </c>
    </row>
    <row r="69" spans="1:18">
      <c r="A69" s="13"/>
      <c r="B69" s="75">
        <v>28</v>
      </c>
      <c r="C69" s="69" t="s">
        <v>310</v>
      </c>
      <c r="D69" s="69" t="s">
        <v>190</v>
      </c>
      <c r="E69" s="69" t="s">
        <v>274</v>
      </c>
      <c r="F69" s="76">
        <v>44011</v>
      </c>
      <c r="G69" s="69" t="s">
        <v>232</v>
      </c>
      <c r="H69" s="13"/>
      <c r="J69" s="69">
        <v>202008</v>
      </c>
      <c r="K69" s="70">
        <v>37</v>
      </c>
      <c r="L69" s="69" t="s">
        <v>304</v>
      </c>
      <c r="M69" s="69" t="s">
        <v>190</v>
      </c>
      <c r="N69" s="69" t="s">
        <v>274</v>
      </c>
      <c r="O69" s="76">
        <v>43993</v>
      </c>
      <c r="P69" s="76">
        <v>44048</v>
      </c>
      <c r="Q69" s="75">
        <f t="shared" si="1"/>
        <v>56</v>
      </c>
      <c r="R69" s="69" t="s">
        <v>191</v>
      </c>
    </row>
    <row r="70" spans="1:18">
      <c r="A70" s="13">
        <v>202007</v>
      </c>
      <c r="B70" s="75">
        <v>29</v>
      </c>
      <c r="C70" s="69" t="s">
        <v>311</v>
      </c>
      <c r="D70" s="69" t="s">
        <v>190</v>
      </c>
      <c r="E70" s="69" t="s">
        <v>274</v>
      </c>
      <c r="F70" s="76">
        <v>44013</v>
      </c>
      <c r="G70" s="69" t="s">
        <v>182</v>
      </c>
      <c r="H70" s="13"/>
      <c r="J70" s="69"/>
      <c r="K70" s="70">
        <v>38</v>
      </c>
      <c r="L70" s="69" t="s">
        <v>312</v>
      </c>
      <c r="M70" s="69" t="s">
        <v>249</v>
      </c>
      <c r="N70" s="69" t="s">
        <v>52</v>
      </c>
      <c r="O70" s="76">
        <v>44053</v>
      </c>
      <c r="P70" s="76">
        <v>44057</v>
      </c>
      <c r="Q70" s="75">
        <f t="shared" si="1"/>
        <v>5</v>
      </c>
      <c r="R70" s="69" t="s">
        <v>191</v>
      </c>
    </row>
    <row r="71" spans="1:18">
      <c r="A71" s="13"/>
      <c r="B71" s="75">
        <v>30</v>
      </c>
      <c r="C71" s="69" t="s">
        <v>308</v>
      </c>
      <c r="D71" s="69" t="s">
        <v>224</v>
      </c>
      <c r="E71" s="69" t="s">
        <v>274</v>
      </c>
      <c r="F71" s="76">
        <v>44015</v>
      </c>
      <c r="G71" s="69" t="s">
        <v>182</v>
      </c>
      <c r="H71" s="13"/>
      <c r="J71" s="69"/>
      <c r="K71" s="70">
        <v>39</v>
      </c>
      <c r="L71" s="69" t="s">
        <v>310</v>
      </c>
      <c r="M71" s="69" t="s">
        <v>190</v>
      </c>
      <c r="N71" s="69" t="s">
        <v>274</v>
      </c>
      <c r="O71" s="76">
        <v>44011</v>
      </c>
      <c r="P71" s="76">
        <v>44061</v>
      </c>
      <c r="Q71" s="75">
        <f t="shared" si="1"/>
        <v>51</v>
      </c>
      <c r="R71" s="69" t="s">
        <v>191</v>
      </c>
    </row>
    <row r="72" spans="1:18">
      <c r="A72" s="13"/>
      <c r="B72" s="75">
        <v>31</v>
      </c>
      <c r="C72" s="69" t="s">
        <v>313</v>
      </c>
      <c r="D72" s="69" t="s">
        <v>190</v>
      </c>
      <c r="E72" s="69" t="s">
        <v>274</v>
      </c>
      <c r="F72" s="76">
        <v>44027</v>
      </c>
      <c r="G72" s="69" t="s">
        <v>182</v>
      </c>
      <c r="H72" s="69"/>
      <c r="J72" s="69"/>
      <c r="K72" s="70">
        <v>40</v>
      </c>
      <c r="L72" s="69" t="s">
        <v>302</v>
      </c>
      <c r="M72" s="69" t="s">
        <v>224</v>
      </c>
      <c r="N72" s="69" t="s">
        <v>274</v>
      </c>
      <c r="O72" s="76">
        <v>43985</v>
      </c>
      <c r="P72" s="76">
        <v>44064</v>
      </c>
      <c r="Q72" s="75">
        <f t="shared" si="1"/>
        <v>80</v>
      </c>
      <c r="R72" s="69" t="s">
        <v>191</v>
      </c>
    </row>
    <row r="73" spans="1:18">
      <c r="A73" s="13">
        <v>202008</v>
      </c>
      <c r="B73" s="75">
        <v>32</v>
      </c>
      <c r="C73" s="69" t="s">
        <v>74</v>
      </c>
      <c r="D73" s="69" t="s">
        <v>314</v>
      </c>
      <c r="E73" s="69" t="s">
        <v>274</v>
      </c>
      <c r="F73" s="129">
        <v>44044</v>
      </c>
      <c r="G73" s="69" t="s">
        <v>182</v>
      </c>
      <c r="H73" s="13"/>
      <c r="J73" s="69"/>
      <c r="K73" s="70">
        <v>41</v>
      </c>
      <c r="L73" s="69" t="s">
        <v>213</v>
      </c>
      <c r="M73" s="69" t="s">
        <v>214</v>
      </c>
      <c r="N73" s="69" t="s">
        <v>44</v>
      </c>
      <c r="O73" s="76">
        <v>43626</v>
      </c>
      <c r="P73" s="76">
        <v>44074</v>
      </c>
      <c r="Q73" s="75">
        <f t="shared" si="1"/>
        <v>449</v>
      </c>
      <c r="R73" s="69" t="s">
        <v>186</v>
      </c>
    </row>
    <row r="74" spans="1:18">
      <c r="A74" s="13"/>
      <c r="B74" s="75">
        <v>33</v>
      </c>
      <c r="C74" s="69" t="s">
        <v>312</v>
      </c>
      <c r="D74" s="69" t="s">
        <v>249</v>
      </c>
      <c r="E74" s="69" t="s">
        <v>52</v>
      </c>
      <c r="F74" s="129">
        <v>44053</v>
      </c>
      <c r="G74" s="69" t="s">
        <v>182</v>
      </c>
      <c r="H74" s="13"/>
      <c r="J74" s="69"/>
      <c r="K74" s="70">
        <v>42</v>
      </c>
      <c r="L74" s="69" t="s">
        <v>307</v>
      </c>
      <c r="M74" s="69" t="s">
        <v>190</v>
      </c>
      <c r="N74" s="69" t="s">
        <v>274</v>
      </c>
      <c r="O74" s="76">
        <v>43999</v>
      </c>
      <c r="P74" s="76">
        <v>44074</v>
      </c>
      <c r="Q74" s="75">
        <f t="shared" si="1"/>
        <v>76</v>
      </c>
      <c r="R74" s="69" t="s">
        <v>191</v>
      </c>
    </row>
    <row r="75" spans="1:18">
      <c r="A75" s="13"/>
      <c r="B75" s="75">
        <v>34</v>
      </c>
      <c r="C75" s="69" t="s">
        <v>81</v>
      </c>
      <c r="D75" s="69" t="s">
        <v>190</v>
      </c>
      <c r="E75" s="69" t="s">
        <v>315</v>
      </c>
      <c r="F75" s="129">
        <v>44054</v>
      </c>
      <c r="G75" s="69" t="s">
        <v>182</v>
      </c>
      <c r="H75" s="13"/>
      <c r="J75" s="69">
        <v>202009</v>
      </c>
      <c r="K75" s="70">
        <v>43</v>
      </c>
      <c r="L75" s="69" t="s">
        <v>311</v>
      </c>
      <c r="M75" s="69" t="s">
        <v>190</v>
      </c>
      <c r="N75" s="69" t="s">
        <v>274</v>
      </c>
      <c r="O75" s="76">
        <v>44013</v>
      </c>
      <c r="P75" s="76">
        <v>44075</v>
      </c>
      <c r="Q75" s="75">
        <f t="shared" si="1"/>
        <v>63</v>
      </c>
      <c r="R75" s="69" t="s">
        <v>191</v>
      </c>
    </row>
    <row r="76" spans="1:18">
      <c r="A76" s="13">
        <v>202009</v>
      </c>
      <c r="B76" s="75">
        <v>35</v>
      </c>
      <c r="C76" s="69" t="s">
        <v>84</v>
      </c>
      <c r="D76" s="69" t="s">
        <v>230</v>
      </c>
      <c r="E76" s="69" t="s">
        <v>316</v>
      </c>
      <c r="F76" s="129">
        <v>44075</v>
      </c>
      <c r="G76" s="69" t="s">
        <v>271</v>
      </c>
      <c r="H76" s="69"/>
      <c r="J76" s="69"/>
      <c r="K76" s="70">
        <v>44</v>
      </c>
      <c r="L76" s="69" t="s">
        <v>282</v>
      </c>
      <c r="M76" s="69" t="s">
        <v>190</v>
      </c>
      <c r="N76" s="69" t="s">
        <v>274</v>
      </c>
      <c r="O76" s="76">
        <v>43936</v>
      </c>
      <c r="P76" s="76">
        <v>44078</v>
      </c>
      <c r="Q76" s="75">
        <f t="shared" si="1"/>
        <v>143</v>
      </c>
      <c r="R76" s="69" t="s">
        <v>191</v>
      </c>
    </row>
    <row r="77" spans="1:18">
      <c r="A77" s="13"/>
      <c r="B77" s="75">
        <v>36</v>
      </c>
      <c r="C77" s="69" t="s">
        <v>317</v>
      </c>
      <c r="D77" s="69" t="s">
        <v>249</v>
      </c>
      <c r="E77" s="69" t="s">
        <v>52</v>
      </c>
      <c r="F77" s="129">
        <v>44088</v>
      </c>
      <c r="G77" s="69" t="s">
        <v>182</v>
      </c>
      <c r="H77" s="69"/>
      <c r="J77" s="69"/>
      <c r="K77" s="70">
        <v>45</v>
      </c>
      <c r="L77" s="69" t="s">
        <v>318</v>
      </c>
      <c r="M77" s="69" t="s">
        <v>319</v>
      </c>
      <c r="N77" s="69" t="s">
        <v>70</v>
      </c>
      <c r="O77" s="76">
        <v>42515</v>
      </c>
      <c r="P77" s="76">
        <v>44095</v>
      </c>
      <c r="Q77" s="75">
        <f t="shared" si="1"/>
        <v>1581</v>
      </c>
      <c r="R77" s="69" t="s">
        <v>186</v>
      </c>
    </row>
    <row r="78" spans="1:18">
      <c r="A78" s="13"/>
      <c r="B78" s="75">
        <v>37</v>
      </c>
      <c r="C78" s="69" t="s">
        <v>320</v>
      </c>
      <c r="D78" s="69" t="s">
        <v>190</v>
      </c>
      <c r="E78" s="69" t="s">
        <v>321</v>
      </c>
      <c r="F78" s="129">
        <v>44086</v>
      </c>
      <c r="G78" s="69" t="s">
        <v>232</v>
      </c>
      <c r="H78" s="69"/>
      <c r="J78" s="69">
        <v>202010</v>
      </c>
      <c r="K78" s="70">
        <v>46</v>
      </c>
      <c r="L78" s="69" t="s">
        <v>322</v>
      </c>
      <c r="M78" s="69" t="s">
        <v>209</v>
      </c>
      <c r="N78" s="69" t="s">
        <v>274</v>
      </c>
      <c r="O78" s="76">
        <v>44115</v>
      </c>
      <c r="P78" s="76">
        <v>44123</v>
      </c>
      <c r="Q78" s="75">
        <f t="shared" si="1"/>
        <v>9</v>
      </c>
      <c r="R78" s="69" t="s">
        <v>191</v>
      </c>
    </row>
    <row r="79" spans="1:18">
      <c r="A79" s="13">
        <v>202010</v>
      </c>
      <c r="B79" s="75">
        <v>38</v>
      </c>
      <c r="C79" s="69" t="s">
        <v>323</v>
      </c>
      <c r="D79" s="69" t="s">
        <v>269</v>
      </c>
      <c r="E79" s="69" t="s">
        <v>44</v>
      </c>
      <c r="F79" s="129">
        <v>44116</v>
      </c>
      <c r="G79" s="69" t="s">
        <v>182</v>
      </c>
      <c r="H79" s="13"/>
      <c r="J79" s="69"/>
      <c r="K79" s="70">
        <v>47</v>
      </c>
      <c r="L79" s="69" t="s">
        <v>324</v>
      </c>
      <c r="M79" s="69" t="s">
        <v>269</v>
      </c>
      <c r="N79" s="69" t="s">
        <v>44</v>
      </c>
      <c r="O79" s="76">
        <v>44116</v>
      </c>
      <c r="P79" s="76">
        <v>44127</v>
      </c>
      <c r="Q79" s="75">
        <f t="shared" si="1"/>
        <v>12</v>
      </c>
      <c r="R79" s="69" t="s">
        <v>191</v>
      </c>
    </row>
    <row r="80" spans="1:18">
      <c r="A80" s="13"/>
      <c r="B80" s="75">
        <v>39</v>
      </c>
      <c r="C80" s="69" t="s">
        <v>47</v>
      </c>
      <c r="D80" s="69" t="s">
        <v>269</v>
      </c>
      <c r="E80" s="69" t="s">
        <v>44</v>
      </c>
      <c r="F80" s="129">
        <v>44116</v>
      </c>
      <c r="G80" s="69" t="s">
        <v>182</v>
      </c>
      <c r="H80" s="13"/>
      <c r="J80" s="69">
        <v>202011</v>
      </c>
      <c r="K80" s="70">
        <v>48</v>
      </c>
      <c r="L80" s="69" t="s">
        <v>325</v>
      </c>
      <c r="M80" s="69" t="s">
        <v>326</v>
      </c>
      <c r="N80" s="69" t="s">
        <v>34</v>
      </c>
      <c r="O80" s="76">
        <v>44131</v>
      </c>
      <c r="P80" s="76">
        <v>44151</v>
      </c>
      <c r="Q80" s="75">
        <f t="shared" si="1"/>
        <v>21</v>
      </c>
      <c r="R80" s="69" t="s">
        <v>191</v>
      </c>
    </row>
    <row r="81" spans="1:18">
      <c r="A81" s="13"/>
      <c r="B81" s="75">
        <v>40</v>
      </c>
      <c r="C81" s="69" t="s">
        <v>324</v>
      </c>
      <c r="D81" s="69" t="s">
        <v>269</v>
      </c>
      <c r="E81" s="69" t="s">
        <v>44</v>
      </c>
      <c r="F81" s="129">
        <v>44116</v>
      </c>
      <c r="G81" s="69" t="s">
        <v>182</v>
      </c>
      <c r="H81" s="13"/>
      <c r="J81" s="69"/>
      <c r="K81" s="70">
        <v>49</v>
      </c>
      <c r="L81" s="69" t="s">
        <v>313</v>
      </c>
      <c r="M81" s="69" t="s">
        <v>190</v>
      </c>
      <c r="N81" s="69" t="s">
        <v>274</v>
      </c>
      <c r="O81" s="76">
        <v>44027</v>
      </c>
      <c r="P81" s="76">
        <v>44165</v>
      </c>
      <c r="Q81" s="75">
        <f t="shared" si="1"/>
        <v>139</v>
      </c>
      <c r="R81" s="69" t="s">
        <v>186</v>
      </c>
    </row>
    <row r="82" spans="1:18">
      <c r="A82" s="13"/>
      <c r="B82" s="75">
        <v>41</v>
      </c>
      <c r="C82" s="69" t="s">
        <v>322</v>
      </c>
      <c r="D82" s="69" t="s">
        <v>209</v>
      </c>
      <c r="E82" s="69" t="s">
        <v>327</v>
      </c>
      <c r="F82" s="129">
        <v>44115</v>
      </c>
      <c r="G82" s="69" t="s">
        <v>182</v>
      </c>
      <c r="H82" s="69" t="s">
        <v>328</v>
      </c>
      <c r="J82" s="130">
        <v>202012</v>
      </c>
      <c r="K82" s="69">
        <v>50</v>
      </c>
      <c r="L82" s="69" t="s">
        <v>323</v>
      </c>
      <c r="M82" s="69" t="s">
        <v>269</v>
      </c>
      <c r="N82" s="69" t="s">
        <v>44</v>
      </c>
      <c r="O82" s="76">
        <v>44116</v>
      </c>
      <c r="P82" s="76">
        <v>44182</v>
      </c>
      <c r="Q82" s="75">
        <f t="shared" si="1"/>
        <v>67</v>
      </c>
      <c r="R82" s="69" t="s">
        <v>191</v>
      </c>
    </row>
    <row r="83" spans="1:18">
      <c r="A83" s="13"/>
      <c r="B83" s="75">
        <v>42</v>
      </c>
      <c r="C83" s="69" t="s">
        <v>325</v>
      </c>
      <c r="D83" s="69" t="s">
        <v>326</v>
      </c>
      <c r="E83" s="69" t="s">
        <v>34</v>
      </c>
      <c r="F83" s="129">
        <v>44131</v>
      </c>
      <c r="G83" s="69" t="s">
        <v>182</v>
      </c>
      <c r="H83" s="13"/>
      <c r="J83" s="132"/>
      <c r="K83" s="69">
        <v>51</v>
      </c>
      <c r="L83" s="69" t="s">
        <v>317</v>
      </c>
      <c r="M83" s="69" t="s">
        <v>249</v>
      </c>
      <c r="N83" s="69" t="s">
        <v>52</v>
      </c>
      <c r="O83" s="76">
        <v>44088</v>
      </c>
      <c r="P83" s="76">
        <v>44196</v>
      </c>
      <c r="Q83" s="75">
        <f t="shared" si="1"/>
        <v>109</v>
      </c>
      <c r="R83" s="69" t="s">
        <v>191</v>
      </c>
    </row>
    <row r="84" spans="1:18">
      <c r="A84" s="130">
        <v>202011</v>
      </c>
      <c r="B84" s="69">
        <v>43</v>
      </c>
      <c r="C84" s="69" t="s">
        <v>72</v>
      </c>
      <c r="D84" s="69" t="s">
        <v>319</v>
      </c>
      <c r="E84" s="69" t="s">
        <v>70</v>
      </c>
      <c r="F84" s="76">
        <v>44137</v>
      </c>
      <c r="G84" s="69" t="s">
        <v>182</v>
      </c>
      <c r="H84" s="69"/>
      <c r="J84" s="69">
        <v>202101</v>
      </c>
      <c r="K84" s="69">
        <v>1</v>
      </c>
      <c r="L84" s="69" t="s">
        <v>329</v>
      </c>
      <c r="M84" s="69" t="s">
        <v>330</v>
      </c>
      <c r="N84" s="69" t="s">
        <v>34</v>
      </c>
      <c r="O84" s="76">
        <v>44160</v>
      </c>
      <c r="P84" s="76">
        <v>44202</v>
      </c>
      <c r="Q84" s="75">
        <f t="shared" si="1"/>
        <v>43</v>
      </c>
      <c r="R84" s="69" t="s">
        <v>191</v>
      </c>
    </row>
    <row r="85" spans="1:18">
      <c r="A85" s="131"/>
      <c r="B85" s="69">
        <v>44</v>
      </c>
      <c r="C85" s="69" t="s">
        <v>57</v>
      </c>
      <c r="D85" s="69" t="s">
        <v>331</v>
      </c>
      <c r="E85" s="69" t="s">
        <v>52</v>
      </c>
      <c r="F85" s="76">
        <v>44144</v>
      </c>
      <c r="G85" s="69" t="s">
        <v>182</v>
      </c>
      <c r="H85" s="69"/>
      <c r="J85" s="69"/>
      <c r="K85" s="69">
        <v>2</v>
      </c>
      <c r="L85" s="69" t="s">
        <v>332</v>
      </c>
      <c r="M85" s="70" t="s">
        <v>190</v>
      </c>
      <c r="N85" s="70" t="s">
        <v>73</v>
      </c>
      <c r="O85" s="76">
        <v>43187</v>
      </c>
      <c r="P85" s="76">
        <v>44222</v>
      </c>
      <c r="Q85" s="75">
        <f t="shared" si="1"/>
        <v>1036</v>
      </c>
      <c r="R85" s="70" t="s">
        <v>186</v>
      </c>
    </row>
    <row r="86" spans="1:18">
      <c r="A86" s="132"/>
      <c r="B86" s="69">
        <v>45</v>
      </c>
      <c r="C86" s="69" t="s">
        <v>329</v>
      </c>
      <c r="D86" s="69" t="s">
        <v>333</v>
      </c>
      <c r="E86" s="69" t="s">
        <v>34</v>
      </c>
      <c r="F86" s="76">
        <v>44160</v>
      </c>
      <c r="G86" s="69" t="s">
        <v>182</v>
      </c>
      <c r="H86" s="69"/>
      <c r="J86" s="69">
        <v>202102</v>
      </c>
      <c r="K86" s="69">
        <v>3</v>
      </c>
      <c r="L86" s="69" t="s">
        <v>334</v>
      </c>
      <c r="M86" s="69" t="s">
        <v>251</v>
      </c>
      <c r="N86" s="69" t="s">
        <v>73</v>
      </c>
      <c r="O86" s="76">
        <v>44197</v>
      </c>
      <c r="P86" s="76">
        <v>44255</v>
      </c>
      <c r="Q86" s="75">
        <f t="shared" si="1"/>
        <v>59</v>
      </c>
      <c r="R86" s="69" t="s">
        <v>251</v>
      </c>
    </row>
    <row r="87" spans="1:18">
      <c r="A87" s="13">
        <v>202101</v>
      </c>
      <c r="B87" s="69">
        <v>1</v>
      </c>
      <c r="C87" s="69" t="s">
        <v>65</v>
      </c>
      <c r="D87" s="69" t="s">
        <v>335</v>
      </c>
      <c r="E87" s="69" t="s">
        <v>336</v>
      </c>
      <c r="F87" s="133">
        <v>44197</v>
      </c>
      <c r="G87" s="69" t="s">
        <v>182</v>
      </c>
      <c r="H87" s="13"/>
      <c r="J87" s="69">
        <v>202103</v>
      </c>
      <c r="K87" s="69">
        <v>4</v>
      </c>
      <c r="L87" s="69" t="s">
        <v>337</v>
      </c>
      <c r="M87" s="69" t="s">
        <v>209</v>
      </c>
      <c r="N87" s="69" t="s">
        <v>336</v>
      </c>
      <c r="O87" s="76">
        <v>44250</v>
      </c>
      <c r="P87" s="76">
        <v>44258</v>
      </c>
      <c r="Q87" s="75">
        <f t="shared" si="1"/>
        <v>9</v>
      </c>
      <c r="R87" s="69" t="s">
        <v>191</v>
      </c>
    </row>
    <row r="88" spans="1:18">
      <c r="A88" s="13"/>
      <c r="B88" s="69">
        <v>2</v>
      </c>
      <c r="C88" s="69" t="s">
        <v>334</v>
      </c>
      <c r="D88" s="69" t="s">
        <v>251</v>
      </c>
      <c r="E88" s="69" t="s">
        <v>73</v>
      </c>
      <c r="F88" s="133">
        <v>44197</v>
      </c>
      <c r="G88" s="69" t="s">
        <v>232</v>
      </c>
      <c r="H88" s="13"/>
      <c r="J88" s="69"/>
      <c r="K88" s="69">
        <v>5</v>
      </c>
      <c r="L88" s="69" t="s">
        <v>338</v>
      </c>
      <c r="M88" s="69" t="s">
        <v>237</v>
      </c>
      <c r="N88" s="69" t="s">
        <v>34</v>
      </c>
      <c r="O88" s="76">
        <v>44265</v>
      </c>
      <c r="P88" s="76">
        <v>44266</v>
      </c>
      <c r="Q88" s="75">
        <f t="shared" si="1"/>
        <v>2</v>
      </c>
      <c r="R88" s="69" t="s">
        <v>191</v>
      </c>
    </row>
    <row r="89" spans="1:18">
      <c r="A89" s="13"/>
      <c r="B89" s="69">
        <v>3</v>
      </c>
      <c r="C89" s="69" t="s">
        <v>339</v>
      </c>
      <c r="D89" s="69" t="s">
        <v>203</v>
      </c>
      <c r="E89" s="69" t="s">
        <v>52</v>
      </c>
      <c r="F89" s="133">
        <v>44209</v>
      </c>
      <c r="G89" s="69" t="s">
        <v>182</v>
      </c>
      <c r="H89" s="13"/>
      <c r="J89" s="69"/>
      <c r="K89" s="69">
        <v>6</v>
      </c>
      <c r="L89" s="69" t="s">
        <v>340</v>
      </c>
      <c r="M89" s="69" t="s">
        <v>190</v>
      </c>
      <c r="N89" s="69" t="s">
        <v>73</v>
      </c>
      <c r="O89" s="76">
        <v>44265</v>
      </c>
      <c r="P89" s="76">
        <v>44265</v>
      </c>
      <c r="Q89" s="75">
        <f t="shared" si="1"/>
        <v>1</v>
      </c>
      <c r="R89" s="69" t="s">
        <v>191</v>
      </c>
    </row>
    <row r="90" spans="1:18">
      <c r="A90" s="13">
        <v>202102</v>
      </c>
      <c r="B90" s="69">
        <v>4</v>
      </c>
      <c r="C90" s="69" t="s">
        <v>341</v>
      </c>
      <c r="D90" s="69" t="s">
        <v>326</v>
      </c>
      <c r="E90" s="69" t="s">
        <v>34</v>
      </c>
      <c r="F90" s="76">
        <v>44228</v>
      </c>
      <c r="G90" s="69" t="s">
        <v>182</v>
      </c>
      <c r="H90" s="69"/>
      <c r="J90" s="69"/>
      <c r="K90" s="69">
        <v>7</v>
      </c>
      <c r="L90" s="69" t="s">
        <v>284</v>
      </c>
      <c r="M90" s="69" t="s">
        <v>190</v>
      </c>
      <c r="N90" s="69" t="s">
        <v>73</v>
      </c>
      <c r="O90" s="76">
        <v>43942</v>
      </c>
      <c r="P90" s="76">
        <v>44280</v>
      </c>
      <c r="Q90" s="75">
        <f t="shared" si="1"/>
        <v>339</v>
      </c>
      <c r="R90" s="69" t="s">
        <v>186</v>
      </c>
    </row>
    <row r="91" spans="1:18">
      <c r="A91" s="13"/>
      <c r="B91" s="69">
        <v>5</v>
      </c>
      <c r="C91" s="69" t="s">
        <v>337</v>
      </c>
      <c r="D91" s="69" t="s">
        <v>209</v>
      </c>
      <c r="E91" s="69" t="s">
        <v>336</v>
      </c>
      <c r="F91" s="76">
        <v>44250</v>
      </c>
      <c r="G91" s="69" t="s">
        <v>182</v>
      </c>
      <c r="H91" s="69"/>
      <c r="J91" s="69"/>
      <c r="K91" s="69">
        <v>8</v>
      </c>
      <c r="L91" s="69" t="s">
        <v>342</v>
      </c>
      <c r="M91" s="69" t="s">
        <v>249</v>
      </c>
      <c r="N91" s="69" t="s">
        <v>52</v>
      </c>
      <c r="O91" s="76">
        <v>44277</v>
      </c>
      <c r="P91" s="76">
        <v>44278</v>
      </c>
      <c r="Q91" s="75">
        <f t="shared" si="1"/>
        <v>2</v>
      </c>
      <c r="R91" s="69" t="s">
        <v>191</v>
      </c>
    </row>
    <row r="92" spans="1:18">
      <c r="A92" s="13"/>
      <c r="B92" s="69">
        <v>6</v>
      </c>
      <c r="C92" s="69" t="s">
        <v>343</v>
      </c>
      <c r="D92" s="69" t="s">
        <v>270</v>
      </c>
      <c r="E92" s="69" t="s">
        <v>336</v>
      </c>
      <c r="F92" s="76">
        <v>44250</v>
      </c>
      <c r="G92" s="69" t="s">
        <v>271</v>
      </c>
      <c r="H92" s="69"/>
      <c r="J92" s="69"/>
      <c r="K92" s="69">
        <v>9</v>
      </c>
      <c r="L92" s="69" t="s">
        <v>344</v>
      </c>
      <c r="M92" s="69" t="s">
        <v>237</v>
      </c>
      <c r="N92" s="69" t="s">
        <v>34</v>
      </c>
      <c r="O92" s="76">
        <v>44279</v>
      </c>
      <c r="P92" s="76">
        <v>44284</v>
      </c>
      <c r="Q92" s="75">
        <f t="shared" si="1"/>
        <v>6</v>
      </c>
      <c r="R92" s="69" t="s">
        <v>191</v>
      </c>
    </row>
    <row r="93" spans="1:18">
      <c r="A93" s="69">
        <v>202103</v>
      </c>
      <c r="B93" s="69">
        <v>7</v>
      </c>
      <c r="C93" s="69" t="s">
        <v>43</v>
      </c>
      <c r="D93" s="69" t="s">
        <v>184</v>
      </c>
      <c r="E93" s="69" t="s">
        <v>40</v>
      </c>
      <c r="F93" s="76">
        <v>44260</v>
      </c>
      <c r="G93" s="69" t="s">
        <v>182</v>
      </c>
      <c r="H93" s="69"/>
      <c r="J93" s="69"/>
      <c r="K93" s="69">
        <v>10</v>
      </c>
      <c r="L93" s="69" t="s">
        <v>320</v>
      </c>
      <c r="M93" s="69" t="s">
        <v>190</v>
      </c>
      <c r="N93" s="69" t="s">
        <v>73</v>
      </c>
      <c r="O93" s="76">
        <v>44086</v>
      </c>
      <c r="P93" s="76">
        <v>44286</v>
      </c>
      <c r="Q93" s="75">
        <f t="shared" si="1"/>
        <v>201</v>
      </c>
      <c r="R93" s="69" t="s">
        <v>232</v>
      </c>
    </row>
    <row r="94" spans="1:18">
      <c r="A94" s="69"/>
      <c r="B94" s="69">
        <v>8</v>
      </c>
      <c r="C94" s="69" t="s">
        <v>338</v>
      </c>
      <c r="D94" s="69" t="s">
        <v>237</v>
      </c>
      <c r="E94" s="69" t="s">
        <v>34</v>
      </c>
      <c r="F94" s="76">
        <v>44265</v>
      </c>
      <c r="G94" s="69" t="s">
        <v>182</v>
      </c>
      <c r="H94" s="69" t="s">
        <v>345</v>
      </c>
      <c r="J94" s="69"/>
      <c r="K94" s="69">
        <v>11</v>
      </c>
      <c r="L94" s="69" t="s">
        <v>346</v>
      </c>
      <c r="M94" s="69" t="s">
        <v>190</v>
      </c>
      <c r="N94" s="69" t="s">
        <v>73</v>
      </c>
      <c r="O94" s="76">
        <v>44279</v>
      </c>
      <c r="P94" s="76">
        <v>44286</v>
      </c>
      <c r="Q94" s="75">
        <f t="shared" si="1"/>
        <v>8</v>
      </c>
      <c r="R94" s="69" t="s">
        <v>191</v>
      </c>
    </row>
    <row r="95" spans="1:18">
      <c r="A95" s="69"/>
      <c r="B95" s="69">
        <v>9</v>
      </c>
      <c r="C95" s="69" t="s">
        <v>340</v>
      </c>
      <c r="D95" s="69" t="s">
        <v>190</v>
      </c>
      <c r="E95" s="69" t="s">
        <v>73</v>
      </c>
      <c r="F95" s="76">
        <v>44265</v>
      </c>
      <c r="G95" s="69" t="s">
        <v>347</v>
      </c>
      <c r="H95" s="69" t="s">
        <v>345</v>
      </c>
      <c r="J95" s="69">
        <v>202104</v>
      </c>
      <c r="K95" s="69">
        <v>12</v>
      </c>
      <c r="L95" s="69" t="s">
        <v>341</v>
      </c>
      <c r="M95" s="69" t="s">
        <v>326</v>
      </c>
      <c r="N95" s="69" t="s">
        <v>34</v>
      </c>
      <c r="O95" s="76">
        <v>44228</v>
      </c>
      <c r="P95" s="76">
        <v>44292</v>
      </c>
      <c r="Q95" s="75">
        <f t="shared" si="1"/>
        <v>65</v>
      </c>
      <c r="R95" s="69" t="s">
        <v>191</v>
      </c>
    </row>
    <row r="96" spans="1:18">
      <c r="A96" s="69"/>
      <c r="B96" s="69">
        <v>10</v>
      </c>
      <c r="C96" s="69" t="s">
        <v>348</v>
      </c>
      <c r="D96" s="69" t="s">
        <v>190</v>
      </c>
      <c r="E96" s="69" t="s">
        <v>73</v>
      </c>
      <c r="F96" s="76">
        <v>44266</v>
      </c>
      <c r="G96" s="69" t="s">
        <v>347</v>
      </c>
      <c r="H96" s="69"/>
      <c r="J96" s="142">
        <v>202105</v>
      </c>
      <c r="K96" s="69">
        <v>13</v>
      </c>
      <c r="L96" s="69" t="s">
        <v>343</v>
      </c>
      <c r="M96" s="69" t="s">
        <v>270</v>
      </c>
      <c r="N96" s="69" t="s">
        <v>44</v>
      </c>
      <c r="O96" s="76">
        <v>44250</v>
      </c>
      <c r="P96" s="76">
        <v>44338</v>
      </c>
      <c r="Q96" s="75">
        <f t="shared" ref="Q96:Q107" si="2">P96-O96+1</f>
        <v>89</v>
      </c>
      <c r="R96" s="69" t="s">
        <v>349</v>
      </c>
    </row>
    <row r="97" spans="1:18">
      <c r="A97" s="69"/>
      <c r="B97" s="69">
        <v>11</v>
      </c>
      <c r="C97" s="69" t="s">
        <v>350</v>
      </c>
      <c r="D97" s="69" t="s">
        <v>190</v>
      </c>
      <c r="E97" s="69" t="s">
        <v>73</v>
      </c>
      <c r="F97" s="76">
        <v>44266</v>
      </c>
      <c r="G97" s="69" t="s">
        <v>347</v>
      </c>
      <c r="H97" s="69"/>
      <c r="J97" s="143"/>
      <c r="K97" s="69">
        <v>14</v>
      </c>
      <c r="L97" s="69" t="s">
        <v>351</v>
      </c>
      <c r="M97" s="69" t="s">
        <v>269</v>
      </c>
      <c r="N97" s="69" t="s">
        <v>44</v>
      </c>
      <c r="O97" s="76">
        <v>44328</v>
      </c>
      <c r="P97" s="76">
        <v>44329</v>
      </c>
      <c r="Q97" s="75">
        <f t="shared" si="2"/>
        <v>2</v>
      </c>
      <c r="R97" s="69" t="s">
        <v>191</v>
      </c>
    </row>
    <row r="98" spans="1:18">
      <c r="A98" s="69"/>
      <c r="B98" s="69">
        <v>12</v>
      </c>
      <c r="C98" s="69" t="s">
        <v>342</v>
      </c>
      <c r="D98" s="69" t="s">
        <v>249</v>
      </c>
      <c r="E98" s="69" t="s">
        <v>52</v>
      </c>
      <c r="F98" s="76">
        <v>44277</v>
      </c>
      <c r="G98" s="69" t="s">
        <v>182</v>
      </c>
      <c r="H98" s="69" t="s">
        <v>345</v>
      </c>
      <c r="J98" s="143"/>
      <c r="K98" s="69">
        <v>15</v>
      </c>
      <c r="L98" s="69" t="s">
        <v>352</v>
      </c>
      <c r="M98" s="69" t="s">
        <v>224</v>
      </c>
      <c r="N98" s="69" t="s">
        <v>73</v>
      </c>
      <c r="O98" s="76">
        <v>44328</v>
      </c>
      <c r="P98" s="76">
        <v>44333</v>
      </c>
      <c r="Q98" s="75">
        <f t="shared" si="2"/>
        <v>6</v>
      </c>
      <c r="R98" s="69" t="s">
        <v>191</v>
      </c>
    </row>
    <row r="99" spans="1:18">
      <c r="A99" s="69"/>
      <c r="B99" s="69">
        <v>13</v>
      </c>
      <c r="C99" s="69" t="s">
        <v>344</v>
      </c>
      <c r="D99" s="69" t="s">
        <v>237</v>
      </c>
      <c r="E99" s="69" t="s">
        <v>34</v>
      </c>
      <c r="F99" s="76">
        <v>44279</v>
      </c>
      <c r="G99" s="69" t="s">
        <v>182</v>
      </c>
      <c r="H99" s="69" t="s">
        <v>345</v>
      </c>
      <c r="J99" s="143"/>
      <c r="K99" s="69">
        <v>16</v>
      </c>
      <c r="L99" s="69" t="s">
        <v>339</v>
      </c>
      <c r="M99" s="69" t="s">
        <v>203</v>
      </c>
      <c r="N99" s="69" t="s">
        <v>52</v>
      </c>
      <c r="O99" s="76">
        <v>44209</v>
      </c>
      <c r="P99" s="76">
        <v>44336</v>
      </c>
      <c r="Q99" s="75">
        <f t="shared" si="2"/>
        <v>128</v>
      </c>
      <c r="R99" s="69" t="s">
        <v>191</v>
      </c>
    </row>
    <row r="100" spans="1:18">
      <c r="A100" s="69"/>
      <c r="B100" s="69">
        <v>14</v>
      </c>
      <c r="C100" s="69" t="s">
        <v>346</v>
      </c>
      <c r="D100" s="69" t="s">
        <v>190</v>
      </c>
      <c r="E100" s="69" t="s">
        <v>73</v>
      </c>
      <c r="F100" s="76">
        <v>44279</v>
      </c>
      <c r="G100" s="69" t="s">
        <v>347</v>
      </c>
      <c r="H100" s="69"/>
      <c r="J100" s="143"/>
      <c r="K100" s="69">
        <v>17</v>
      </c>
      <c r="L100" s="69" t="s">
        <v>350</v>
      </c>
      <c r="M100" s="69" t="s">
        <v>190</v>
      </c>
      <c r="N100" s="69" t="s">
        <v>73</v>
      </c>
      <c r="O100" s="76">
        <v>44266</v>
      </c>
      <c r="P100" s="76">
        <v>44341</v>
      </c>
      <c r="Q100" s="75">
        <f t="shared" si="2"/>
        <v>76</v>
      </c>
      <c r="R100" s="69" t="s">
        <v>191</v>
      </c>
    </row>
    <row r="101" spans="1:18">
      <c r="A101" s="69"/>
      <c r="B101" s="69">
        <v>15</v>
      </c>
      <c r="C101" s="69" t="s">
        <v>88</v>
      </c>
      <c r="D101" s="69" t="s">
        <v>190</v>
      </c>
      <c r="E101" s="69" t="s">
        <v>73</v>
      </c>
      <c r="F101" s="76">
        <v>44279</v>
      </c>
      <c r="G101" s="69" t="s">
        <v>347</v>
      </c>
      <c r="H101" s="69"/>
      <c r="J101" s="143"/>
      <c r="K101" s="69">
        <v>18</v>
      </c>
      <c r="L101" s="69" t="s">
        <v>305</v>
      </c>
      <c r="M101" s="69" t="s">
        <v>270</v>
      </c>
      <c r="N101" s="69" t="s">
        <v>336</v>
      </c>
      <c r="O101" s="76">
        <v>43998</v>
      </c>
      <c r="P101" s="76">
        <v>44347</v>
      </c>
      <c r="Q101" s="75">
        <f t="shared" si="2"/>
        <v>350</v>
      </c>
      <c r="R101" s="69" t="s">
        <v>349</v>
      </c>
    </row>
    <row r="102" spans="1:18">
      <c r="A102" s="69"/>
      <c r="B102" s="69">
        <v>16</v>
      </c>
      <c r="C102" s="69" t="s">
        <v>89</v>
      </c>
      <c r="D102" s="69" t="s">
        <v>190</v>
      </c>
      <c r="E102" s="69" t="s">
        <v>73</v>
      </c>
      <c r="F102" s="76">
        <v>44282</v>
      </c>
      <c r="G102" s="69" t="s">
        <v>347</v>
      </c>
      <c r="H102" s="69"/>
      <c r="J102" s="143"/>
      <c r="K102" s="69">
        <v>19</v>
      </c>
      <c r="L102" s="69" t="s">
        <v>353</v>
      </c>
      <c r="M102" s="69" t="s">
        <v>190</v>
      </c>
      <c r="N102" s="69" t="s">
        <v>73</v>
      </c>
      <c r="O102" s="76">
        <v>44326</v>
      </c>
      <c r="P102" s="76">
        <v>44347</v>
      </c>
      <c r="Q102" s="75">
        <f t="shared" si="2"/>
        <v>22</v>
      </c>
      <c r="R102" s="69" t="s">
        <v>232</v>
      </c>
    </row>
    <row r="103" spans="1:18">
      <c r="A103" s="13">
        <v>202104</v>
      </c>
      <c r="B103" s="69">
        <v>17</v>
      </c>
      <c r="C103" s="69" t="s">
        <v>85</v>
      </c>
      <c r="D103" s="69" t="s">
        <v>224</v>
      </c>
      <c r="E103" s="69" t="s">
        <v>73</v>
      </c>
      <c r="F103" s="76">
        <v>44308</v>
      </c>
      <c r="G103" s="69" t="s">
        <v>347</v>
      </c>
      <c r="H103" s="69"/>
      <c r="J103" s="143"/>
      <c r="K103" s="69">
        <v>20</v>
      </c>
      <c r="L103" s="69" t="s">
        <v>354</v>
      </c>
      <c r="M103" s="69" t="s">
        <v>190</v>
      </c>
      <c r="N103" s="69" t="s">
        <v>73</v>
      </c>
      <c r="O103" s="76">
        <v>44333</v>
      </c>
      <c r="P103" s="76">
        <v>44347</v>
      </c>
      <c r="Q103" s="75">
        <f t="shared" si="2"/>
        <v>15</v>
      </c>
      <c r="R103" s="69" t="s">
        <v>232</v>
      </c>
    </row>
    <row r="104" spans="1:18">
      <c r="A104" s="13"/>
      <c r="B104" s="69">
        <v>18</v>
      </c>
      <c r="C104" s="69" t="s">
        <v>55</v>
      </c>
      <c r="D104" s="69" t="s">
        <v>249</v>
      </c>
      <c r="E104" s="69" t="s">
        <v>52</v>
      </c>
      <c r="F104" s="76">
        <v>44311</v>
      </c>
      <c r="G104" s="69" t="s">
        <v>182</v>
      </c>
      <c r="H104" s="69"/>
      <c r="J104" s="144"/>
      <c r="K104" s="69">
        <v>21</v>
      </c>
      <c r="L104" s="69" t="s">
        <v>355</v>
      </c>
      <c r="M104" s="69" t="s">
        <v>269</v>
      </c>
      <c r="N104" s="69" t="s">
        <v>44</v>
      </c>
      <c r="O104" s="76">
        <v>44334</v>
      </c>
      <c r="P104" s="76">
        <v>44335</v>
      </c>
      <c r="Q104" s="75">
        <f t="shared" si="2"/>
        <v>2</v>
      </c>
      <c r="R104" s="69" t="s">
        <v>191</v>
      </c>
    </row>
    <row r="105" spans="1:18">
      <c r="A105" s="134">
        <v>202105</v>
      </c>
      <c r="B105" s="69">
        <v>19</v>
      </c>
      <c r="C105" s="69" t="s">
        <v>356</v>
      </c>
      <c r="D105" s="69" t="s">
        <v>357</v>
      </c>
      <c r="E105" s="69" t="s">
        <v>44</v>
      </c>
      <c r="F105" s="76">
        <v>44322</v>
      </c>
      <c r="G105" s="69" t="s">
        <v>358</v>
      </c>
      <c r="H105" s="69"/>
      <c r="J105" s="137">
        <v>202106</v>
      </c>
      <c r="K105" s="79">
        <v>22</v>
      </c>
      <c r="L105" s="79" t="s">
        <v>96</v>
      </c>
      <c r="M105" s="79" t="s">
        <v>270</v>
      </c>
      <c r="N105" s="79" t="s">
        <v>336</v>
      </c>
      <c r="O105" s="81">
        <v>44355</v>
      </c>
      <c r="P105" s="81">
        <v>44368</v>
      </c>
      <c r="Q105" s="80">
        <f t="shared" si="2"/>
        <v>14</v>
      </c>
      <c r="R105" s="79" t="s">
        <v>191</v>
      </c>
    </row>
    <row r="106" spans="1:18">
      <c r="A106" s="135"/>
      <c r="B106" s="69">
        <v>20</v>
      </c>
      <c r="C106" s="69" t="s">
        <v>94</v>
      </c>
      <c r="D106" s="69" t="s">
        <v>190</v>
      </c>
      <c r="E106" s="69" t="s">
        <v>73</v>
      </c>
      <c r="F106" s="76">
        <v>44324</v>
      </c>
      <c r="G106" s="69" t="s">
        <v>347</v>
      </c>
      <c r="H106" s="69"/>
      <c r="J106" s="139"/>
      <c r="K106" s="79">
        <v>23</v>
      </c>
      <c r="L106" s="79" t="s">
        <v>359</v>
      </c>
      <c r="M106" s="79" t="s">
        <v>190</v>
      </c>
      <c r="N106" s="79" t="s">
        <v>73</v>
      </c>
      <c r="O106" s="81">
        <v>44368</v>
      </c>
      <c r="P106" s="81">
        <v>44369</v>
      </c>
      <c r="Q106" s="80">
        <f t="shared" si="2"/>
        <v>2</v>
      </c>
      <c r="R106" s="79" t="s">
        <v>191</v>
      </c>
    </row>
    <row r="107" spans="1:18">
      <c r="A107" s="135"/>
      <c r="B107" s="69">
        <v>21</v>
      </c>
      <c r="C107" s="69" t="s">
        <v>351</v>
      </c>
      <c r="D107" s="69" t="s">
        <v>360</v>
      </c>
      <c r="E107" s="69" t="s">
        <v>44</v>
      </c>
      <c r="F107" s="76">
        <v>44328</v>
      </c>
      <c r="G107" s="69" t="s">
        <v>182</v>
      </c>
      <c r="H107" s="69" t="s">
        <v>345</v>
      </c>
      <c r="J107" s="141"/>
      <c r="K107" s="79">
        <v>24</v>
      </c>
      <c r="L107" s="79" t="s">
        <v>95</v>
      </c>
      <c r="M107" s="79" t="s">
        <v>190</v>
      </c>
      <c r="N107" s="79" t="s">
        <v>73</v>
      </c>
      <c r="O107" s="81">
        <v>44044</v>
      </c>
      <c r="P107" s="81">
        <v>44377</v>
      </c>
      <c r="Q107" s="80">
        <f t="shared" si="2"/>
        <v>334</v>
      </c>
      <c r="R107" s="79" t="s">
        <v>186</v>
      </c>
    </row>
    <row r="108" spans="1:18">
      <c r="A108" s="135"/>
      <c r="B108" s="69">
        <v>22</v>
      </c>
      <c r="C108" s="69" t="s">
        <v>352</v>
      </c>
      <c r="D108" s="69" t="s">
        <v>224</v>
      </c>
      <c r="E108" s="69" t="s">
        <v>73</v>
      </c>
      <c r="F108" s="76">
        <v>44328</v>
      </c>
      <c r="G108" s="69" t="s">
        <v>182</v>
      </c>
      <c r="H108" s="69" t="s">
        <v>345</v>
      </c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>
      <c r="A109" s="135"/>
      <c r="B109" s="69">
        <v>23</v>
      </c>
      <c r="C109" s="69" t="s">
        <v>353</v>
      </c>
      <c r="D109" s="69" t="s">
        <v>361</v>
      </c>
      <c r="E109" s="69" t="s">
        <v>73</v>
      </c>
      <c r="F109" s="76">
        <v>44326</v>
      </c>
      <c r="G109" s="69" t="s">
        <v>232</v>
      </c>
      <c r="H109" s="69" t="s">
        <v>345</v>
      </c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>
      <c r="A110" s="135"/>
      <c r="B110" s="69">
        <v>24</v>
      </c>
      <c r="C110" s="69" t="s">
        <v>354</v>
      </c>
      <c r="D110" s="69" t="s">
        <v>361</v>
      </c>
      <c r="E110" s="69" t="s">
        <v>73</v>
      </c>
      <c r="F110" s="76">
        <v>44333</v>
      </c>
      <c r="G110" s="69" t="s">
        <v>232</v>
      </c>
      <c r="H110" s="69" t="s">
        <v>345</v>
      </c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>
      <c r="A111" s="135"/>
      <c r="B111" s="69">
        <v>25</v>
      </c>
      <c r="C111" s="69" t="s">
        <v>37</v>
      </c>
      <c r="D111" s="69" t="s">
        <v>237</v>
      </c>
      <c r="E111" s="69" t="s">
        <v>34</v>
      </c>
      <c r="F111" s="76">
        <v>44334</v>
      </c>
      <c r="G111" s="69" t="s">
        <v>182</v>
      </c>
      <c r="H111" s="69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>
      <c r="A112" s="135"/>
      <c r="B112" s="69">
        <v>26</v>
      </c>
      <c r="C112" s="69" t="s">
        <v>362</v>
      </c>
      <c r="D112" s="69" t="s">
        <v>360</v>
      </c>
      <c r="E112" s="69" t="s">
        <v>44</v>
      </c>
      <c r="F112" s="76">
        <v>44335</v>
      </c>
      <c r="G112" s="69" t="s">
        <v>182</v>
      </c>
      <c r="H112" s="69" t="s">
        <v>345</v>
      </c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>
      <c r="A113" s="136"/>
      <c r="B113" s="69">
        <v>27</v>
      </c>
      <c r="C113" s="69" t="s">
        <v>46</v>
      </c>
      <c r="D113" s="69" t="s">
        <v>360</v>
      </c>
      <c r="E113" s="69" t="s">
        <v>44</v>
      </c>
      <c r="F113" s="76">
        <v>44335</v>
      </c>
      <c r="G113" s="69" t="s">
        <v>182</v>
      </c>
      <c r="H113" s="69"/>
      <c r="J113" s="14"/>
      <c r="K113" s="14"/>
      <c r="L113" s="14"/>
      <c r="M113" s="14"/>
      <c r="N113" s="14"/>
      <c r="O113" s="14"/>
      <c r="P113" s="14"/>
      <c r="Q113" s="14"/>
      <c r="R113" s="14"/>
    </row>
    <row r="114" ht="12" spans="1:18">
      <c r="A114" s="137">
        <v>202106</v>
      </c>
      <c r="B114" s="79">
        <v>28</v>
      </c>
      <c r="C114" s="79" t="s">
        <v>96</v>
      </c>
      <c r="D114" s="79" t="s">
        <v>270</v>
      </c>
      <c r="E114" s="79" t="s">
        <v>336</v>
      </c>
      <c r="F114" s="138">
        <v>44355</v>
      </c>
      <c r="G114" s="79" t="s">
        <v>182</v>
      </c>
      <c r="H114" s="79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>
      <c r="A115" s="139"/>
      <c r="B115" s="79">
        <v>29</v>
      </c>
      <c r="C115" s="79" t="s">
        <v>359</v>
      </c>
      <c r="D115" s="79" t="s">
        <v>190</v>
      </c>
      <c r="E115" s="79" t="s">
        <v>73</v>
      </c>
      <c r="F115" s="140">
        <v>44368</v>
      </c>
      <c r="G115" s="79" t="s">
        <v>182</v>
      </c>
      <c r="H115" s="79" t="s">
        <v>345</v>
      </c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>
      <c r="A116" s="139"/>
      <c r="B116" s="79">
        <v>30</v>
      </c>
      <c r="C116" s="79" t="s">
        <v>91</v>
      </c>
      <c r="D116" s="79" t="s">
        <v>224</v>
      </c>
      <c r="E116" s="79" t="s">
        <v>73</v>
      </c>
      <c r="F116" s="140">
        <v>44370</v>
      </c>
      <c r="G116" s="79" t="s">
        <v>182</v>
      </c>
      <c r="H116" s="79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>
      <c r="A117" s="139"/>
      <c r="B117" s="79">
        <v>31</v>
      </c>
      <c r="C117" s="79" t="s">
        <v>363</v>
      </c>
      <c r="D117" s="79" t="s">
        <v>333</v>
      </c>
      <c r="E117" s="79" t="s">
        <v>34</v>
      </c>
      <c r="F117" s="140">
        <v>44372</v>
      </c>
      <c r="G117" s="79" t="s">
        <v>182</v>
      </c>
      <c r="H117" s="79" t="s">
        <v>364</v>
      </c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>
      <c r="A118" s="141"/>
      <c r="B118" s="79">
        <v>32</v>
      </c>
      <c r="C118" s="79" t="s">
        <v>97</v>
      </c>
      <c r="D118" s="79" t="s">
        <v>365</v>
      </c>
      <c r="E118" s="79" t="s">
        <v>40</v>
      </c>
      <c r="F118" s="140">
        <v>44375</v>
      </c>
      <c r="G118" s="79" t="s">
        <v>182</v>
      </c>
      <c r="H118" s="79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>
      <c r="A119" s="14"/>
      <c r="B119" s="14"/>
      <c r="C119" s="69"/>
      <c r="D119" s="69"/>
      <c r="E119" s="69"/>
      <c r="F119" s="69"/>
      <c r="G119" s="69"/>
      <c r="H119" s="69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>
      <c r="A120" s="14"/>
      <c r="B120" s="14"/>
      <c r="C120" s="69"/>
      <c r="D120" s="69"/>
      <c r="E120" s="69"/>
      <c r="F120" s="69"/>
      <c r="G120" s="69"/>
      <c r="H120" s="69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>
      <c r="A121" s="14"/>
      <c r="B121" s="14"/>
      <c r="C121" s="69"/>
      <c r="D121" s="69"/>
      <c r="E121" s="69"/>
      <c r="F121" s="69"/>
      <c r="G121" s="69"/>
      <c r="H121" s="69"/>
      <c r="J121" s="14"/>
      <c r="K121" s="14"/>
      <c r="L121" s="14"/>
      <c r="M121" s="14"/>
      <c r="N121" s="14"/>
      <c r="O121" s="14"/>
      <c r="P121" s="14"/>
      <c r="Q121" s="14"/>
      <c r="R121" s="14"/>
    </row>
  </sheetData>
  <mergeCells count="51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A114:A118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  <mergeCell ref="J105:J107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L18"/>
  <sheetViews>
    <sheetView zoomScale="70" zoomScaleNormal="70" workbookViewId="0">
      <pane xSplit="1" ySplit="4" topLeftCell="B5" activePane="bottomRight" state="frozen"/>
      <selection/>
      <selection pane="topRight"/>
      <selection pane="bottomLeft"/>
      <selection pane="bottomRight" activeCell="I31" sqref="I31"/>
    </sheetView>
  </sheetViews>
  <sheetFormatPr defaultColWidth="9" defaultRowHeight="14"/>
  <cols>
    <col min="1" max="1" width="11.5454545454545" style="108" customWidth="1"/>
    <col min="2" max="2" width="13.7272727272727" style="108" customWidth="1"/>
    <col min="3" max="3" width="12.6363636363636" style="108" customWidth="1"/>
    <col min="4" max="4" width="7.18181818181818" style="108" customWidth="1"/>
    <col min="5" max="6" width="13.7272727272727" style="108" customWidth="1"/>
    <col min="7" max="8" width="9.90909090909091" style="108" customWidth="1"/>
    <col min="9" max="9" width="16.8181818181818" style="108" customWidth="1"/>
    <col min="10" max="10" width="9.90909090909091" style="108" customWidth="1"/>
    <col min="11" max="11" width="16.8181818181818" style="108" customWidth="1"/>
    <col min="12" max="14" width="14.4545454545455" style="108" customWidth="1"/>
    <col min="15" max="15" width="9.90909090909091" style="108" customWidth="1"/>
    <col min="16" max="16" width="16.8181818181818" style="108" customWidth="1"/>
    <col min="17" max="18" width="14.4545454545455" style="108" customWidth="1"/>
    <col min="19" max="21" width="9.90909090909091" style="108" customWidth="1"/>
    <col min="22" max="22" width="10" style="108" customWidth="1"/>
    <col min="23" max="25" width="12.2727272727273" style="108" customWidth="1"/>
    <col min="26" max="26" width="10" style="108" customWidth="1"/>
    <col min="27" max="27" width="12.2727272727273" style="108" customWidth="1"/>
    <col min="28" max="30" width="10" style="108" customWidth="1"/>
    <col min="31" max="34" width="12.1818181818182" style="108" customWidth="1"/>
    <col min="35" max="38" width="13.7272727272727" style="108" customWidth="1"/>
    <col min="39" max="40" width="5" style="108" customWidth="1"/>
    <col min="41" max="41" width="13.7272727272727" style="108" customWidth="1"/>
    <col min="42" max="42" width="20.2727272727273" style="108" customWidth="1"/>
    <col min="43" max="59" width="13.7272727272727" style="108" customWidth="1"/>
    <col min="60" max="61" width="5" style="108" customWidth="1"/>
    <col min="62" max="64" width="13.7272727272727" style="108" customWidth="1"/>
    <col min="65" max="16384" width="9" style="108"/>
  </cols>
  <sheetData>
    <row r="1" s="108" customFormat="1" ht="31" spans="1:64">
      <c r="A1" s="109" t="s">
        <v>366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6"/>
    </row>
    <row r="2" s="108" customFormat="1" ht="17.5" spans="1:64">
      <c r="A2" s="111" t="s">
        <v>367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6"/>
    </row>
    <row r="3" s="108" customFormat="1" ht="15" spans="1:64">
      <c r="A3" s="112" t="s">
        <v>19</v>
      </c>
      <c r="B3" s="112" t="s">
        <v>368</v>
      </c>
      <c r="C3" s="112" t="s">
        <v>18</v>
      </c>
      <c r="D3" s="112" t="s">
        <v>98</v>
      </c>
      <c r="E3" s="112" t="s">
        <v>369</v>
      </c>
      <c r="F3" s="112" t="s">
        <v>370</v>
      </c>
      <c r="G3" s="112" t="s">
        <v>371</v>
      </c>
      <c r="H3" s="112" t="s">
        <v>372</v>
      </c>
      <c r="I3" s="112" t="s">
        <v>373</v>
      </c>
      <c r="J3" s="112" t="s">
        <v>374</v>
      </c>
      <c r="K3" s="112" t="s">
        <v>375</v>
      </c>
      <c r="L3" s="112" t="s">
        <v>376</v>
      </c>
      <c r="M3" s="112" t="s">
        <v>377</v>
      </c>
      <c r="N3" s="112" t="s">
        <v>378</v>
      </c>
      <c r="O3" s="112" t="s">
        <v>379</v>
      </c>
      <c r="P3" s="112" t="s">
        <v>380</v>
      </c>
      <c r="Q3" s="112" t="s">
        <v>381</v>
      </c>
      <c r="R3" s="112" t="s">
        <v>382</v>
      </c>
      <c r="S3" s="112" t="s">
        <v>383</v>
      </c>
      <c r="T3" s="112" t="s">
        <v>384</v>
      </c>
      <c r="U3" s="112" t="s">
        <v>385</v>
      </c>
      <c r="V3" s="112" t="s">
        <v>386</v>
      </c>
      <c r="W3" s="110"/>
      <c r="X3" s="110"/>
      <c r="Y3" s="110"/>
      <c r="Z3" s="110"/>
      <c r="AA3" s="110"/>
      <c r="AB3" s="110"/>
      <c r="AC3" s="110"/>
      <c r="AD3" s="116"/>
      <c r="AE3" s="112" t="s">
        <v>387</v>
      </c>
      <c r="AF3" s="112" t="s">
        <v>388</v>
      </c>
      <c r="AG3" s="110"/>
      <c r="AH3" s="116"/>
      <c r="AI3" s="112" t="s">
        <v>389</v>
      </c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6"/>
    </row>
    <row r="4" s="108" customFormat="1" ht="15" spans="1:64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2" t="s">
        <v>390</v>
      </c>
      <c r="W4" s="112" t="s">
        <v>391</v>
      </c>
      <c r="X4" s="112" t="s">
        <v>392</v>
      </c>
      <c r="Y4" s="112" t="s">
        <v>393</v>
      </c>
      <c r="Z4" s="112" t="s">
        <v>394</v>
      </c>
      <c r="AA4" s="112" t="s">
        <v>395</v>
      </c>
      <c r="AB4" s="112" t="s">
        <v>396</v>
      </c>
      <c r="AC4" s="112" t="s">
        <v>397</v>
      </c>
      <c r="AD4" s="112" t="s">
        <v>398</v>
      </c>
      <c r="AE4" s="113"/>
      <c r="AF4" s="112" t="s">
        <v>399</v>
      </c>
      <c r="AG4" s="112" t="s">
        <v>400</v>
      </c>
      <c r="AH4" s="112" t="s">
        <v>401</v>
      </c>
      <c r="AI4" s="112" t="s">
        <v>402</v>
      </c>
      <c r="AJ4" s="112" t="s">
        <v>403</v>
      </c>
      <c r="AK4" s="112" t="s">
        <v>404</v>
      </c>
      <c r="AL4" s="112" t="s">
        <v>405</v>
      </c>
      <c r="AM4" s="112" t="s">
        <v>406</v>
      </c>
      <c r="AN4" s="112" t="s">
        <v>407</v>
      </c>
      <c r="AO4" s="112" t="s">
        <v>408</v>
      </c>
      <c r="AP4" s="112" t="s">
        <v>409</v>
      </c>
      <c r="AQ4" s="112" t="s">
        <v>410</v>
      </c>
      <c r="AR4" s="112" t="s">
        <v>411</v>
      </c>
      <c r="AS4" s="112" t="s">
        <v>412</v>
      </c>
      <c r="AT4" s="112" t="s">
        <v>406</v>
      </c>
      <c r="AU4" s="112" t="s">
        <v>407</v>
      </c>
      <c r="AV4" s="112" t="s">
        <v>413</v>
      </c>
      <c r="AW4" s="112" t="s">
        <v>414</v>
      </c>
      <c r="AX4" s="112" t="s">
        <v>415</v>
      </c>
      <c r="AY4" s="112" t="s">
        <v>416</v>
      </c>
      <c r="AZ4" s="112" t="s">
        <v>417</v>
      </c>
      <c r="BA4" s="112" t="s">
        <v>406</v>
      </c>
      <c r="BB4" s="112" t="s">
        <v>407</v>
      </c>
      <c r="BC4" s="112" t="s">
        <v>418</v>
      </c>
      <c r="BD4" s="112" t="s">
        <v>419</v>
      </c>
      <c r="BE4" s="112" t="s">
        <v>420</v>
      </c>
      <c r="BF4" s="112" t="s">
        <v>421</v>
      </c>
      <c r="BG4" s="112" t="s">
        <v>422</v>
      </c>
      <c r="BH4" s="112" t="s">
        <v>406</v>
      </c>
      <c r="BI4" s="112" t="s">
        <v>407</v>
      </c>
      <c r="BJ4" s="112" t="s">
        <v>423</v>
      </c>
      <c r="BK4" s="112" t="s">
        <v>424</v>
      </c>
      <c r="BL4" s="112" t="s">
        <v>425</v>
      </c>
    </row>
    <row r="5" s="108" customFormat="1" ht="30" spans="1:64">
      <c r="A5" s="114" t="s">
        <v>426</v>
      </c>
      <c r="B5" s="114" t="s">
        <v>427</v>
      </c>
      <c r="C5" s="114" t="s">
        <v>52</v>
      </c>
      <c r="D5" s="114"/>
      <c r="E5" s="114" t="s">
        <v>249</v>
      </c>
      <c r="F5" s="114" t="s">
        <v>428</v>
      </c>
      <c r="G5" s="114" t="s">
        <v>418</v>
      </c>
      <c r="H5" s="114"/>
      <c r="I5" s="114" t="s">
        <v>429</v>
      </c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 t="s">
        <v>430</v>
      </c>
      <c r="AJ5" s="114" t="s">
        <v>430</v>
      </c>
      <c r="AK5" s="114" t="s">
        <v>430</v>
      </c>
      <c r="AL5" s="114" t="s">
        <v>430</v>
      </c>
      <c r="AM5" s="114"/>
      <c r="AN5" s="114"/>
      <c r="AO5" s="114" t="s">
        <v>430</v>
      </c>
      <c r="AP5" s="114" t="s">
        <v>430</v>
      </c>
      <c r="AQ5" s="114" t="s">
        <v>430</v>
      </c>
      <c r="AR5" s="114" t="s">
        <v>430</v>
      </c>
      <c r="AS5" s="114" t="s">
        <v>430</v>
      </c>
      <c r="AT5" s="114"/>
      <c r="AU5" s="114"/>
      <c r="AV5" s="114"/>
      <c r="AW5" s="114" t="s">
        <v>430</v>
      </c>
      <c r="AX5" s="114" t="s">
        <v>430</v>
      </c>
      <c r="AY5" s="114" t="s">
        <v>430</v>
      </c>
      <c r="AZ5" s="114" t="s">
        <v>430</v>
      </c>
      <c r="BA5" s="114"/>
      <c r="BB5" s="114"/>
      <c r="BC5" s="114" t="s">
        <v>430</v>
      </c>
      <c r="BD5" s="114" t="s">
        <v>430</v>
      </c>
      <c r="BE5" s="114" t="s">
        <v>430</v>
      </c>
      <c r="BF5" s="114" t="s">
        <v>430</v>
      </c>
      <c r="BG5" s="114" t="s">
        <v>430</v>
      </c>
      <c r="BH5" s="114"/>
      <c r="BI5" s="114"/>
      <c r="BJ5" s="114" t="s">
        <v>430</v>
      </c>
      <c r="BK5" s="114" t="s">
        <v>430</v>
      </c>
      <c r="BL5" s="114" t="s">
        <v>430</v>
      </c>
    </row>
    <row r="6" s="108" customFormat="1" ht="30" spans="1:64">
      <c r="A6" s="114" t="s">
        <v>54</v>
      </c>
      <c r="B6" s="114" t="s">
        <v>431</v>
      </c>
      <c r="C6" s="114" t="s">
        <v>52</v>
      </c>
      <c r="D6" s="114" t="s">
        <v>432</v>
      </c>
      <c r="E6" s="114" t="s">
        <v>195</v>
      </c>
      <c r="F6" s="114" t="s">
        <v>433</v>
      </c>
      <c r="G6" s="114" t="s">
        <v>418</v>
      </c>
      <c r="H6" s="114" t="s">
        <v>410</v>
      </c>
      <c r="I6" s="114" t="s">
        <v>434</v>
      </c>
      <c r="J6" s="114" t="s">
        <v>403</v>
      </c>
      <c r="K6" s="114" t="s">
        <v>424</v>
      </c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 t="s">
        <v>435</v>
      </c>
      <c r="AJ6" s="114" t="s">
        <v>435</v>
      </c>
      <c r="AK6" s="114" t="s">
        <v>435</v>
      </c>
      <c r="AL6" s="114" t="s">
        <v>435</v>
      </c>
      <c r="AM6" s="114" t="s">
        <v>436</v>
      </c>
      <c r="AN6" s="114" t="s">
        <v>436</v>
      </c>
      <c r="AO6" s="114" t="s">
        <v>435</v>
      </c>
      <c r="AP6" s="114" t="s">
        <v>435</v>
      </c>
      <c r="AQ6" s="114" t="s">
        <v>435</v>
      </c>
      <c r="AR6" s="114" t="s">
        <v>435</v>
      </c>
      <c r="AS6" s="117" t="s">
        <v>437</v>
      </c>
      <c r="AT6" s="114" t="s">
        <v>436</v>
      </c>
      <c r="AU6" s="114" t="s">
        <v>436</v>
      </c>
      <c r="AV6" s="114" t="s">
        <v>436</v>
      </c>
      <c r="AW6" s="114" t="s">
        <v>435</v>
      </c>
      <c r="AX6" s="114" t="s">
        <v>435</v>
      </c>
      <c r="AY6" s="114" t="s">
        <v>435</v>
      </c>
      <c r="AZ6" s="114" t="s">
        <v>435</v>
      </c>
      <c r="BA6" s="114" t="s">
        <v>436</v>
      </c>
      <c r="BB6" s="114" t="s">
        <v>436</v>
      </c>
      <c r="BC6" s="114" t="s">
        <v>435</v>
      </c>
      <c r="BD6" s="119" t="s">
        <v>438</v>
      </c>
      <c r="BE6" s="119" t="s">
        <v>438</v>
      </c>
      <c r="BF6" s="114" t="s">
        <v>435</v>
      </c>
      <c r="BG6" s="114" t="s">
        <v>435</v>
      </c>
      <c r="BH6" s="114" t="s">
        <v>436</v>
      </c>
      <c r="BI6" s="114" t="s">
        <v>436</v>
      </c>
      <c r="BJ6" s="114" t="s">
        <v>435</v>
      </c>
      <c r="BK6" s="114" t="s">
        <v>435</v>
      </c>
      <c r="BL6" s="114" t="s">
        <v>435</v>
      </c>
    </row>
    <row r="7" s="108" customFormat="1" ht="30" spans="1:64">
      <c r="A7" s="114" t="s">
        <v>39</v>
      </c>
      <c r="B7" s="114" t="s">
        <v>439</v>
      </c>
      <c r="C7" s="114" t="s">
        <v>38</v>
      </c>
      <c r="D7" s="114" t="s">
        <v>440</v>
      </c>
      <c r="E7" s="114" t="s">
        <v>441</v>
      </c>
      <c r="F7" s="114" t="s">
        <v>442</v>
      </c>
      <c r="G7" s="114" t="s">
        <v>420</v>
      </c>
      <c r="H7" s="114"/>
      <c r="I7" s="114" t="s">
        <v>443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 t="s">
        <v>435</v>
      </c>
      <c r="AJ7" s="114" t="s">
        <v>435</v>
      </c>
      <c r="AK7" s="114" t="s">
        <v>435</v>
      </c>
      <c r="AL7" s="114" t="s">
        <v>435</v>
      </c>
      <c r="AM7" s="114" t="s">
        <v>435</v>
      </c>
      <c r="AN7" s="114" t="s">
        <v>435</v>
      </c>
      <c r="AO7" s="114" t="s">
        <v>435</v>
      </c>
      <c r="AP7" s="114" t="s">
        <v>435</v>
      </c>
      <c r="AQ7" s="114" t="s">
        <v>435</v>
      </c>
      <c r="AR7" s="114"/>
      <c r="AS7" s="114"/>
      <c r="AT7" s="114"/>
      <c r="AU7" s="114"/>
      <c r="AV7" s="114"/>
      <c r="AW7" s="114" t="s">
        <v>435</v>
      </c>
      <c r="AX7" s="114" t="s">
        <v>435</v>
      </c>
      <c r="AY7" s="114" t="s">
        <v>435</v>
      </c>
      <c r="AZ7" s="114" t="s">
        <v>435</v>
      </c>
      <c r="BA7" s="114"/>
      <c r="BB7" s="114" t="s">
        <v>435</v>
      </c>
      <c r="BC7" s="114" t="s">
        <v>435</v>
      </c>
      <c r="BD7" s="114" t="s">
        <v>435</v>
      </c>
      <c r="BE7" s="114"/>
      <c r="BF7" s="114" t="s">
        <v>435</v>
      </c>
      <c r="BG7" s="114" t="s">
        <v>435</v>
      </c>
      <c r="BH7" s="114" t="s">
        <v>435</v>
      </c>
      <c r="BI7" s="114" t="s">
        <v>435</v>
      </c>
      <c r="BJ7" s="114" t="s">
        <v>435</v>
      </c>
      <c r="BK7" s="114" t="s">
        <v>435</v>
      </c>
      <c r="BL7" s="114" t="s">
        <v>435</v>
      </c>
    </row>
    <row r="8" s="108" customFormat="1" ht="60" spans="1:64">
      <c r="A8" s="114" t="s">
        <v>47</v>
      </c>
      <c r="B8" s="114" t="s">
        <v>431</v>
      </c>
      <c r="C8" s="114" t="s">
        <v>44</v>
      </c>
      <c r="D8" s="114" t="s">
        <v>444</v>
      </c>
      <c r="E8" s="114" t="s">
        <v>269</v>
      </c>
      <c r="F8" s="114" t="s">
        <v>445</v>
      </c>
      <c r="G8" s="114" t="s">
        <v>418</v>
      </c>
      <c r="H8" s="114" t="s">
        <v>410</v>
      </c>
      <c r="I8" s="114" t="s">
        <v>446</v>
      </c>
      <c r="J8" s="114" t="s">
        <v>414</v>
      </c>
      <c r="K8" s="114" t="s">
        <v>447</v>
      </c>
      <c r="L8" s="114" t="s">
        <v>404</v>
      </c>
      <c r="M8" s="114" t="s">
        <v>448</v>
      </c>
      <c r="N8" s="114"/>
      <c r="O8" s="114" t="s">
        <v>449</v>
      </c>
      <c r="P8" s="114" t="s">
        <v>450</v>
      </c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7" t="s">
        <v>451</v>
      </c>
      <c r="AJ8" s="117" t="s">
        <v>451</v>
      </c>
      <c r="AK8" s="117" t="s">
        <v>452</v>
      </c>
      <c r="AL8" s="117" t="s">
        <v>453</v>
      </c>
      <c r="AM8" s="114" t="s">
        <v>436</v>
      </c>
      <c r="AN8" s="114" t="s">
        <v>436</v>
      </c>
      <c r="AO8" s="117" t="s">
        <v>452</v>
      </c>
      <c r="AP8" s="117" t="s">
        <v>451</v>
      </c>
      <c r="AQ8" s="117" t="s">
        <v>451</v>
      </c>
      <c r="AR8" s="117" t="s">
        <v>452</v>
      </c>
      <c r="AS8" s="117" t="s">
        <v>451</v>
      </c>
      <c r="AT8" s="114" t="s">
        <v>436</v>
      </c>
      <c r="AU8" s="114" t="s">
        <v>436</v>
      </c>
      <c r="AV8" s="114" t="s">
        <v>436</v>
      </c>
      <c r="AW8" s="117" t="s">
        <v>451</v>
      </c>
      <c r="AX8" s="117" t="s">
        <v>453</v>
      </c>
      <c r="AY8" s="117" t="s">
        <v>453</v>
      </c>
      <c r="AZ8" s="117" t="s">
        <v>451</v>
      </c>
      <c r="BA8" s="114" t="s">
        <v>436</v>
      </c>
      <c r="BB8" s="114" t="s">
        <v>436</v>
      </c>
      <c r="BC8" s="117" t="s">
        <v>451</v>
      </c>
      <c r="BD8" s="117" t="s">
        <v>451</v>
      </c>
      <c r="BE8" s="117" t="s">
        <v>451</v>
      </c>
      <c r="BF8" s="117" t="s">
        <v>451</v>
      </c>
      <c r="BG8" s="117" t="s">
        <v>451</v>
      </c>
      <c r="BH8" s="114" t="s">
        <v>436</v>
      </c>
      <c r="BI8" s="114" t="s">
        <v>436</v>
      </c>
      <c r="BJ8" s="117" t="s">
        <v>451</v>
      </c>
      <c r="BK8" s="117" t="s">
        <v>454</v>
      </c>
      <c r="BL8" s="117" t="s">
        <v>451</v>
      </c>
    </row>
    <row r="9" s="108" customFormat="1" ht="30" spans="1:64">
      <c r="A9" s="114" t="s">
        <v>46</v>
      </c>
      <c r="B9" s="114" t="s">
        <v>431</v>
      </c>
      <c r="C9" s="114" t="s">
        <v>44</v>
      </c>
      <c r="D9" s="114" t="s">
        <v>455</v>
      </c>
      <c r="E9" s="114" t="s">
        <v>360</v>
      </c>
      <c r="F9" s="114" t="s">
        <v>456</v>
      </c>
      <c r="G9" s="114" t="s">
        <v>418</v>
      </c>
      <c r="H9" s="114" t="s">
        <v>410</v>
      </c>
      <c r="I9" s="114" t="s">
        <v>457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 t="s">
        <v>435</v>
      </c>
      <c r="AJ9" s="117" t="s">
        <v>458</v>
      </c>
      <c r="AK9" s="117" t="s">
        <v>437</v>
      </c>
      <c r="AL9" s="114" t="s">
        <v>435</v>
      </c>
      <c r="AM9" s="114" t="s">
        <v>436</v>
      </c>
      <c r="AN9" s="114" t="s">
        <v>436</v>
      </c>
      <c r="AO9" s="114" t="s">
        <v>435</v>
      </c>
      <c r="AP9" s="117" t="s">
        <v>458</v>
      </c>
      <c r="AQ9" s="117" t="s">
        <v>437</v>
      </c>
      <c r="AR9" s="114" t="s">
        <v>435</v>
      </c>
      <c r="AS9" s="114" t="s">
        <v>435</v>
      </c>
      <c r="AT9" s="114" t="s">
        <v>436</v>
      </c>
      <c r="AU9" s="114" t="s">
        <v>436</v>
      </c>
      <c r="AV9" s="114" t="s">
        <v>436</v>
      </c>
      <c r="AW9" s="114" t="s">
        <v>435</v>
      </c>
      <c r="AX9" s="114" t="s">
        <v>435</v>
      </c>
      <c r="AY9" s="114" t="s">
        <v>435</v>
      </c>
      <c r="AZ9" s="114" t="s">
        <v>435</v>
      </c>
      <c r="BA9" s="114" t="s">
        <v>436</v>
      </c>
      <c r="BB9" s="114" t="s">
        <v>436</v>
      </c>
      <c r="BC9" s="114" t="s">
        <v>435</v>
      </c>
      <c r="BD9" s="117" t="s">
        <v>437</v>
      </c>
      <c r="BE9" s="114" t="s">
        <v>435</v>
      </c>
      <c r="BF9" s="114" t="s">
        <v>435</v>
      </c>
      <c r="BG9" s="114" t="s">
        <v>435</v>
      </c>
      <c r="BH9" s="114" t="s">
        <v>436</v>
      </c>
      <c r="BI9" s="114" t="s">
        <v>436</v>
      </c>
      <c r="BJ9" s="114" t="s">
        <v>435</v>
      </c>
      <c r="BK9" s="114" t="s">
        <v>435</v>
      </c>
      <c r="BL9" s="114" t="s">
        <v>435</v>
      </c>
    </row>
    <row r="10" s="108" customFormat="1" ht="60" spans="1:64">
      <c r="A10" s="114" t="s">
        <v>45</v>
      </c>
      <c r="B10" s="114" t="s">
        <v>431</v>
      </c>
      <c r="C10" s="114" t="s">
        <v>44</v>
      </c>
      <c r="D10" s="114" t="s">
        <v>459</v>
      </c>
      <c r="E10" s="114" t="s">
        <v>360</v>
      </c>
      <c r="F10" s="114" t="s">
        <v>460</v>
      </c>
      <c r="G10" s="114" t="s">
        <v>418</v>
      </c>
      <c r="H10" s="114" t="s">
        <v>410</v>
      </c>
      <c r="I10" s="114" t="s">
        <v>461</v>
      </c>
      <c r="J10" s="114" t="s">
        <v>403</v>
      </c>
      <c r="K10" s="114" t="s">
        <v>462</v>
      </c>
      <c r="L10" s="114"/>
      <c r="M10" s="114"/>
      <c r="N10" s="114"/>
      <c r="O10" s="114"/>
      <c r="P10" s="114"/>
      <c r="Q10" s="114" t="s">
        <v>402</v>
      </c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 t="s">
        <v>435</v>
      </c>
      <c r="AJ10" s="114" t="s">
        <v>435</v>
      </c>
      <c r="AK10" s="114" t="s">
        <v>435</v>
      </c>
      <c r="AL10" s="118" t="s">
        <v>463</v>
      </c>
      <c r="AM10" s="114" t="s">
        <v>436</v>
      </c>
      <c r="AN10" s="114" t="s">
        <v>436</v>
      </c>
      <c r="AO10" s="117" t="s">
        <v>464</v>
      </c>
      <c r="AP10" s="114" t="s">
        <v>435</v>
      </c>
      <c r="AQ10" s="114" t="s">
        <v>435</v>
      </c>
      <c r="AR10" s="117" t="s">
        <v>458</v>
      </c>
      <c r="AS10" s="114" t="s">
        <v>435</v>
      </c>
      <c r="AT10" s="114" t="s">
        <v>436</v>
      </c>
      <c r="AU10" s="114" t="s">
        <v>436</v>
      </c>
      <c r="AV10" s="114" t="s">
        <v>436</v>
      </c>
      <c r="AW10" s="114" t="s">
        <v>435</v>
      </c>
      <c r="AX10" s="117" t="s">
        <v>458</v>
      </c>
      <c r="AY10" s="114" t="s">
        <v>435</v>
      </c>
      <c r="AZ10" s="114" t="s">
        <v>435</v>
      </c>
      <c r="BA10" s="114" t="s">
        <v>436</v>
      </c>
      <c r="BB10" s="114" t="s">
        <v>436</v>
      </c>
      <c r="BC10" s="114" t="s">
        <v>435</v>
      </c>
      <c r="BD10" s="114" t="s">
        <v>435</v>
      </c>
      <c r="BE10" s="119" t="s">
        <v>438</v>
      </c>
      <c r="BF10" s="117" t="s">
        <v>458</v>
      </c>
      <c r="BG10" s="114" t="s">
        <v>435</v>
      </c>
      <c r="BH10" s="114" t="s">
        <v>436</v>
      </c>
      <c r="BI10" s="114" t="s">
        <v>436</v>
      </c>
      <c r="BJ10" s="114" t="s">
        <v>435</v>
      </c>
      <c r="BK10" s="117" t="s">
        <v>458</v>
      </c>
      <c r="BL10" s="117" t="s">
        <v>465</v>
      </c>
    </row>
    <row r="11" s="108" customFormat="1" ht="30" spans="1:64">
      <c r="A11" s="114" t="s">
        <v>76</v>
      </c>
      <c r="B11" s="114" t="s">
        <v>431</v>
      </c>
      <c r="C11" s="114" t="s">
        <v>466</v>
      </c>
      <c r="D11" s="114" t="s">
        <v>467</v>
      </c>
      <c r="E11" s="114" t="s">
        <v>468</v>
      </c>
      <c r="F11" s="114" t="s">
        <v>469</v>
      </c>
      <c r="G11" s="114" t="s">
        <v>418</v>
      </c>
      <c r="H11" s="114" t="s">
        <v>410</v>
      </c>
      <c r="I11" s="114" t="s">
        <v>470</v>
      </c>
      <c r="J11" s="114" t="s">
        <v>414</v>
      </c>
      <c r="K11" s="114" t="s">
        <v>471</v>
      </c>
      <c r="L11" s="114" t="s">
        <v>402</v>
      </c>
      <c r="M11" s="114" t="s">
        <v>472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 t="s">
        <v>435</v>
      </c>
      <c r="AJ11" s="117" t="s">
        <v>464</v>
      </c>
      <c r="AK11" s="119" t="s">
        <v>438</v>
      </c>
      <c r="AL11" s="114" t="s">
        <v>435</v>
      </c>
      <c r="AM11" s="114" t="s">
        <v>436</v>
      </c>
      <c r="AN11" s="114" t="s">
        <v>436</v>
      </c>
      <c r="AO11" s="119" t="s">
        <v>438</v>
      </c>
      <c r="AP11" s="119" t="s">
        <v>438</v>
      </c>
      <c r="AQ11" s="119" t="s">
        <v>438</v>
      </c>
      <c r="AR11" s="117" t="s">
        <v>464</v>
      </c>
      <c r="AS11" s="119" t="s">
        <v>438</v>
      </c>
      <c r="AT11" s="114" t="s">
        <v>436</v>
      </c>
      <c r="AU11" s="114" t="s">
        <v>436</v>
      </c>
      <c r="AV11" s="114" t="s">
        <v>436</v>
      </c>
      <c r="AW11" s="119" t="s">
        <v>438</v>
      </c>
      <c r="AX11" s="119" t="s">
        <v>438</v>
      </c>
      <c r="AY11" s="119" t="s">
        <v>438</v>
      </c>
      <c r="AZ11" s="117" t="s">
        <v>458</v>
      </c>
      <c r="BA11" s="114" t="s">
        <v>436</v>
      </c>
      <c r="BB11" s="114" t="s">
        <v>436</v>
      </c>
      <c r="BC11" s="119" t="s">
        <v>438</v>
      </c>
      <c r="BD11" s="119" t="s">
        <v>438</v>
      </c>
      <c r="BE11" s="117" t="s">
        <v>464</v>
      </c>
      <c r="BF11" s="117" t="s">
        <v>473</v>
      </c>
      <c r="BG11" s="119" t="s">
        <v>438</v>
      </c>
      <c r="BH11" s="114" t="s">
        <v>436</v>
      </c>
      <c r="BI11" s="114" t="s">
        <v>436</v>
      </c>
      <c r="BJ11" s="117" t="s">
        <v>464</v>
      </c>
      <c r="BK11" s="114" t="s">
        <v>435</v>
      </c>
      <c r="BL11" s="117" t="s">
        <v>437</v>
      </c>
    </row>
    <row r="12" s="108" customFormat="1" ht="30" spans="1:64">
      <c r="A12" s="114" t="s">
        <v>474</v>
      </c>
      <c r="B12" s="114" t="s">
        <v>427</v>
      </c>
      <c r="C12" s="114" t="s">
        <v>475</v>
      </c>
      <c r="D12" s="114"/>
      <c r="E12" s="114" t="s">
        <v>270</v>
      </c>
      <c r="F12" s="114" t="s">
        <v>476</v>
      </c>
      <c r="G12" s="115" t="s">
        <v>414</v>
      </c>
      <c r="H12" s="114"/>
      <c r="I12" s="114" t="s">
        <v>477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 t="s">
        <v>430</v>
      </c>
      <c r="AP12" s="114" t="s">
        <v>430</v>
      </c>
      <c r="AQ12" s="114" t="s">
        <v>430</v>
      </c>
      <c r="AR12" s="114" t="s">
        <v>430</v>
      </c>
      <c r="AS12" s="114" t="s">
        <v>430</v>
      </c>
      <c r="AT12" s="114" t="s">
        <v>430</v>
      </c>
      <c r="AU12" s="114" t="s">
        <v>430</v>
      </c>
      <c r="AV12" s="114" t="s">
        <v>430</v>
      </c>
      <c r="AW12" s="114" t="s">
        <v>430</v>
      </c>
      <c r="AX12" s="114" t="s">
        <v>430</v>
      </c>
      <c r="AY12" s="114" t="s">
        <v>430</v>
      </c>
      <c r="AZ12" s="114" t="s">
        <v>430</v>
      </c>
      <c r="BA12" s="114" t="s">
        <v>430</v>
      </c>
      <c r="BB12" s="114" t="s">
        <v>430</v>
      </c>
      <c r="BC12" s="114" t="s">
        <v>430</v>
      </c>
      <c r="BD12" s="114"/>
      <c r="BE12" s="114"/>
      <c r="BF12" s="114"/>
      <c r="BG12" s="114"/>
      <c r="BH12" s="114"/>
      <c r="BI12" s="114"/>
      <c r="BJ12" s="114"/>
      <c r="BK12" s="114"/>
      <c r="BL12" s="114"/>
    </row>
    <row r="13" s="108" customFormat="1" ht="30" spans="1:64">
      <c r="A13" s="114" t="s">
        <v>37</v>
      </c>
      <c r="B13" s="114" t="s">
        <v>431</v>
      </c>
      <c r="C13" s="114" t="s">
        <v>34</v>
      </c>
      <c r="D13" s="114" t="s">
        <v>478</v>
      </c>
      <c r="E13" s="114" t="s">
        <v>237</v>
      </c>
      <c r="F13" s="114" t="s">
        <v>479</v>
      </c>
      <c r="G13" s="114" t="s">
        <v>418</v>
      </c>
      <c r="H13" s="114" t="s">
        <v>410</v>
      </c>
      <c r="I13" s="114" t="s">
        <v>480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 t="s">
        <v>435</v>
      </c>
      <c r="AJ13" s="114" t="s">
        <v>435</v>
      </c>
      <c r="AK13" s="114" t="s">
        <v>435</v>
      </c>
      <c r="AL13" s="114" t="s">
        <v>435</v>
      </c>
      <c r="AM13" s="114" t="s">
        <v>436</v>
      </c>
      <c r="AN13" s="114" t="s">
        <v>436</v>
      </c>
      <c r="AO13" s="114" t="s">
        <v>435</v>
      </c>
      <c r="AP13" s="114" t="s">
        <v>435</v>
      </c>
      <c r="AQ13" s="114" t="s">
        <v>435</v>
      </c>
      <c r="AR13" s="114" t="s">
        <v>435</v>
      </c>
      <c r="AS13" s="114" t="s">
        <v>435</v>
      </c>
      <c r="AT13" s="114" t="s">
        <v>436</v>
      </c>
      <c r="AU13" s="114" t="s">
        <v>436</v>
      </c>
      <c r="AV13" s="114" t="s">
        <v>436</v>
      </c>
      <c r="AW13" s="117" t="s">
        <v>458</v>
      </c>
      <c r="AX13" s="114" t="s">
        <v>435</v>
      </c>
      <c r="AY13" s="114" t="s">
        <v>435</v>
      </c>
      <c r="AZ13" s="114" t="s">
        <v>435</v>
      </c>
      <c r="BA13" s="114" t="s">
        <v>436</v>
      </c>
      <c r="BB13" s="114" t="s">
        <v>436</v>
      </c>
      <c r="BC13" s="114" t="s">
        <v>435</v>
      </c>
      <c r="BD13" s="114" t="s">
        <v>435</v>
      </c>
      <c r="BE13" s="114" t="s">
        <v>435</v>
      </c>
      <c r="BF13" s="114" t="s">
        <v>435</v>
      </c>
      <c r="BG13" s="114" t="s">
        <v>435</v>
      </c>
      <c r="BH13" s="114" t="s">
        <v>436</v>
      </c>
      <c r="BI13" s="114" t="s">
        <v>436</v>
      </c>
      <c r="BJ13" s="117" t="s">
        <v>437</v>
      </c>
      <c r="BK13" s="114" t="s">
        <v>435</v>
      </c>
      <c r="BL13" s="114" t="s">
        <v>435</v>
      </c>
    </row>
    <row r="14" s="108" customFormat="1" ht="60" spans="1:64">
      <c r="A14" s="114" t="s">
        <v>36</v>
      </c>
      <c r="B14" s="114" t="s">
        <v>431</v>
      </c>
      <c r="C14" s="114" t="s">
        <v>34</v>
      </c>
      <c r="D14" s="114" t="s">
        <v>481</v>
      </c>
      <c r="E14" s="114" t="s">
        <v>326</v>
      </c>
      <c r="F14" s="114" t="s">
        <v>482</v>
      </c>
      <c r="G14" s="115" t="s">
        <v>449</v>
      </c>
      <c r="H14" s="114" t="s">
        <v>410</v>
      </c>
      <c r="I14" s="114" t="s">
        <v>483</v>
      </c>
      <c r="J14" s="114" t="s">
        <v>402</v>
      </c>
      <c r="K14" s="114" t="s">
        <v>403</v>
      </c>
      <c r="L14" s="114"/>
      <c r="M14" s="114"/>
      <c r="N14" s="114"/>
      <c r="O14" s="114"/>
      <c r="P14" s="114"/>
      <c r="Q14" s="114" t="s">
        <v>402</v>
      </c>
      <c r="R14" s="114" t="s">
        <v>403</v>
      </c>
      <c r="S14" s="114"/>
      <c r="T14" s="114"/>
      <c r="U14" s="114"/>
      <c r="V14" s="114"/>
      <c r="W14" s="114" t="s">
        <v>484</v>
      </c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 t="s">
        <v>435</v>
      </c>
      <c r="AJ14" s="117" t="s">
        <v>485</v>
      </c>
      <c r="AK14" s="114" t="s">
        <v>435</v>
      </c>
      <c r="AL14" s="119" t="s">
        <v>438</v>
      </c>
      <c r="AM14" s="114" t="s">
        <v>436</v>
      </c>
      <c r="AN14" s="114" t="s">
        <v>436</v>
      </c>
      <c r="AO14" s="118" t="s">
        <v>486</v>
      </c>
      <c r="AP14" s="120" t="s">
        <v>487</v>
      </c>
      <c r="AQ14" s="117" t="s">
        <v>437</v>
      </c>
      <c r="AR14" s="114" t="s">
        <v>435</v>
      </c>
      <c r="AS14" s="117" t="s">
        <v>488</v>
      </c>
      <c r="AT14" s="114" t="s">
        <v>436</v>
      </c>
      <c r="AU14" s="114" t="s">
        <v>436</v>
      </c>
      <c r="AV14" s="114" t="s">
        <v>436</v>
      </c>
      <c r="AW14" s="117" t="s">
        <v>437</v>
      </c>
      <c r="AX14" s="117" t="s">
        <v>458</v>
      </c>
      <c r="AY14" s="117" t="s">
        <v>489</v>
      </c>
      <c r="AZ14" s="114" t="s">
        <v>435</v>
      </c>
      <c r="BA14" s="114" t="s">
        <v>436</v>
      </c>
      <c r="BB14" s="114" t="s">
        <v>436</v>
      </c>
      <c r="BC14" s="117" t="s">
        <v>437</v>
      </c>
      <c r="BD14" s="114" t="s">
        <v>435</v>
      </c>
      <c r="BE14" s="117" t="s">
        <v>437</v>
      </c>
      <c r="BF14" s="114" t="s">
        <v>435</v>
      </c>
      <c r="BG14" s="117" t="s">
        <v>458</v>
      </c>
      <c r="BH14" s="114" t="s">
        <v>436</v>
      </c>
      <c r="BI14" s="114" t="s">
        <v>436</v>
      </c>
      <c r="BJ14" s="114" t="s">
        <v>435</v>
      </c>
      <c r="BK14" s="114" t="s">
        <v>490</v>
      </c>
      <c r="BL14" s="117" t="s">
        <v>458</v>
      </c>
    </row>
    <row r="15" s="108" customFormat="1" ht="30" spans="1:64">
      <c r="A15" s="114" t="s">
        <v>71</v>
      </c>
      <c r="B15" s="114" t="s">
        <v>431</v>
      </c>
      <c r="C15" s="114" t="s">
        <v>491</v>
      </c>
      <c r="D15" s="114" t="s">
        <v>492</v>
      </c>
      <c r="E15" s="114" t="s">
        <v>245</v>
      </c>
      <c r="F15" s="114" t="s">
        <v>493</v>
      </c>
      <c r="G15" s="114" t="s">
        <v>418</v>
      </c>
      <c r="H15" s="114" t="s">
        <v>410</v>
      </c>
      <c r="I15" s="114" t="s">
        <v>494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 t="s">
        <v>435</v>
      </c>
      <c r="AJ15" s="114" t="s">
        <v>435</v>
      </c>
      <c r="AK15" s="114" t="s">
        <v>435</v>
      </c>
      <c r="AL15" s="114" t="s">
        <v>435</v>
      </c>
      <c r="AM15" s="114" t="s">
        <v>436</v>
      </c>
      <c r="AN15" s="114" t="s">
        <v>436</v>
      </c>
      <c r="AO15" s="114" t="s">
        <v>435</v>
      </c>
      <c r="AP15" s="114" t="s">
        <v>435</v>
      </c>
      <c r="AQ15" s="114" t="s">
        <v>435</v>
      </c>
      <c r="AR15" s="114" t="s">
        <v>435</v>
      </c>
      <c r="AS15" s="114" t="s">
        <v>435</v>
      </c>
      <c r="AT15" s="114" t="s">
        <v>436</v>
      </c>
      <c r="AU15" s="114" t="s">
        <v>436</v>
      </c>
      <c r="AV15" s="114" t="s">
        <v>436</v>
      </c>
      <c r="AW15" s="114" t="s">
        <v>435</v>
      </c>
      <c r="AX15" s="114" t="s">
        <v>435</v>
      </c>
      <c r="AY15" s="114" t="s">
        <v>435</v>
      </c>
      <c r="AZ15" s="114" t="s">
        <v>435</v>
      </c>
      <c r="BA15" s="114" t="s">
        <v>436</v>
      </c>
      <c r="BB15" s="114" t="s">
        <v>436</v>
      </c>
      <c r="BC15" s="114" t="s">
        <v>435</v>
      </c>
      <c r="BD15" s="114" t="s">
        <v>435</v>
      </c>
      <c r="BE15" s="114" t="s">
        <v>435</v>
      </c>
      <c r="BF15" s="114" t="s">
        <v>435</v>
      </c>
      <c r="BG15" s="114" t="s">
        <v>435</v>
      </c>
      <c r="BH15" s="114" t="s">
        <v>436</v>
      </c>
      <c r="BI15" s="114" t="s">
        <v>436</v>
      </c>
      <c r="BJ15" s="114" t="s">
        <v>435</v>
      </c>
      <c r="BK15" s="114" t="s">
        <v>435</v>
      </c>
      <c r="BL15" s="114" t="s">
        <v>435</v>
      </c>
    </row>
    <row r="16" s="108" customFormat="1" ht="30" spans="1:64">
      <c r="A16" s="114" t="s">
        <v>72</v>
      </c>
      <c r="B16" s="114" t="s">
        <v>431</v>
      </c>
      <c r="C16" s="114" t="s">
        <v>491</v>
      </c>
      <c r="D16" s="114" t="s">
        <v>495</v>
      </c>
      <c r="E16" s="114" t="s">
        <v>319</v>
      </c>
      <c r="F16" s="114" t="s">
        <v>496</v>
      </c>
      <c r="G16" s="114" t="s">
        <v>418</v>
      </c>
      <c r="H16" s="114" t="s">
        <v>410</v>
      </c>
      <c r="I16" s="114" t="s">
        <v>497</v>
      </c>
      <c r="J16" s="114" t="s">
        <v>404</v>
      </c>
      <c r="K16" s="114" t="s">
        <v>449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9" t="s">
        <v>438</v>
      </c>
      <c r="AJ16" s="114" t="s">
        <v>435</v>
      </c>
      <c r="AK16" s="114" t="s">
        <v>435</v>
      </c>
      <c r="AL16" s="114" t="s">
        <v>435</v>
      </c>
      <c r="AM16" s="114" t="s">
        <v>436</v>
      </c>
      <c r="AN16" s="114" t="s">
        <v>436</v>
      </c>
      <c r="AO16" s="114" t="s">
        <v>435</v>
      </c>
      <c r="AP16" s="114" t="s">
        <v>435</v>
      </c>
      <c r="AQ16" s="114" t="s">
        <v>435</v>
      </c>
      <c r="AR16" s="114" t="s">
        <v>435</v>
      </c>
      <c r="AS16" s="114" t="s">
        <v>435</v>
      </c>
      <c r="AT16" s="114" t="s">
        <v>436</v>
      </c>
      <c r="AU16" s="114" t="s">
        <v>436</v>
      </c>
      <c r="AV16" s="114" t="s">
        <v>436</v>
      </c>
      <c r="AW16" s="114" t="s">
        <v>435</v>
      </c>
      <c r="AX16" s="114" t="s">
        <v>435</v>
      </c>
      <c r="AY16" s="114" t="s">
        <v>435</v>
      </c>
      <c r="AZ16" s="114" t="s">
        <v>435</v>
      </c>
      <c r="BA16" s="114" t="s">
        <v>436</v>
      </c>
      <c r="BB16" s="114" t="s">
        <v>436</v>
      </c>
      <c r="BC16" s="114" t="s">
        <v>435</v>
      </c>
      <c r="BD16" s="114" t="s">
        <v>435</v>
      </c>
      <c r="BE16" s="119" t="s">
        <v>438</v>
      </c>
      <c r="BF16" s="114" t="s">
        <v>435</v>
      </c>
      <c r="BG16" s="114" t="s">
        <v>435</v>
      </c>
      <c r="BH16" s="114" t="s">
        <v>436</v>
      </c>
      <c r="BI16" s="114" t="s">
        <v>436</v>
      </c>
      <c r="BJ16" s="119" t="s">
        <v>438</v>
      </c>
      <c r="BK16" s="114" t="s">
        <v>435</v>
      </c>
      <c r="BL16" s="114" t="s">
        <v>435</v>
      </c>
    </row>
    <row r="17" s="108" customFormat="1" ht="60" spans="1:64">
      <c r="A17" s="114" t="s">
        <v>51</v>
      </c>
      <c r="B17" s="114" t="s">
        <v>431</v>
      </c>
      <c r="C17" s="114" t="s">
        <v>48</v>
      </c>
      <c r="D17" s="114" t="s">
        <v>498</v>
      </c>
      <c r="E17" s="114" t="s">
        <v>201</v>
      </c>
      <c r="F17" s="114" t="s">
        <v>499</v>
      </c>
      <c r="G17" s="114" t="s">
        <v>418</v>
      </c>
      <c r="H17" s="114" t="s">
        <v>410</v>
      </c>
      <c r="I17" s="114" t="s">
        <v>500</v>
      </c>
      <c r="J17" s="114" t="s">
        <v>405</v>
      </c>
      <c r="K17" s="114" t="s">
        <v>501</v>
      </c>
      <c r="L17" s="114"/>
      <c r="M17" s="114"/>
      <c r="N17" s="114"/>
      <c r="O17" s="114"/>
      <c r="P17" s="114"/>
      <c r="Q17" s="114" t="s">
        <v>402</v>
      </c>
      <c r="R17" s="114" t="s">
        <v>403</v>
      </c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 t="s">
        <v>435</v>
      </c>
      <c r="AJ17" s="114" t="s">
        <v>435</v>
      </c>
      <c r="AK17" s="117" t="s">
        <v>437</v>
      </c>
      <c r="AL17" s="114" t="s">
        <v>435</v>
      </c>
      <c r="AM17" s="114" t="s">
        <v>436</v>
      </c>
      <c r="AN17" s="114" t="s">
        <v>436</v>
      </c>
      <c r="AO17" s="114" t="s">
        <v>435</v>
      </c>
      <c r="AP17" s="114" t="s">
        <v>435</v>
      </c>
      <c r="AQ17" s="119" t="s">
        <v>502</v>
      </c>
      <c r="AR17" s="114" t="s">
        <v>435</v>
      </c>
      <c r="AS17" s="118" t="s">
        <v>463</v>
      </c>
      <c r="AT17" s="114" t="s">
        <v>436</v>
      </c>
      <c r="AU17" s="114" t="s">
        <v>436</v>
      </c>
      <c r="AV17" s="114" t="s">
        <v>436</v>
      </c>
      <c r="AW17" s="114" t="s">
        <v>435</v>
      </c>
      <c r="AX17" s="114" t="s">
        <v>435</v>
      </c>
      <c r="AY17" s="117" t="s">
        <v>503</v>
      </c>
      <c r="AZ17" s="119" t="s">
        <v>438</v>
      </c>
      <c r="BA17" s="114" t="s">
        <v>436</v>
      </c>
      <c r="BB17" s="114" t="s">
        <v>436</v>
      </c>
      <c r="BC17" s="114" t="s">
        <v>435</v>
      </c>
      <c r="BD17" s="114" t="s">
        <v>435</v>
      </c>
      <c r="BE17" s="114" t="s">
        <v>435</v>
      </c>
      <c r="BF17" s="114" t="s">
        <v>435</v>
      </c>
      <c r="BG17" s="114" t="s">
        <v>435</v>
      </c>
      <c r="BH17" s="114" t="s">
        <v>436</v>
      </c>
      <c r="BI17" s="114" t="s">
        <v>436</v>
      </c>
      <c r="BJ17" s="114" t="s">
        <v>435</v>
      </c>
      <c r="BK17" s="117" t="s">
        <v>503</v>
      </c>
      <c r="BL17" s="114" t="s">
        <v>435</v>
      </c>
    </row>
    <row r="18" s="108" customFormat="1" ht="60" spans="1:64">
      <c r="A18" s="114" t="s">
        <v>49</v>
      </c>
      <c r="B18" s="114" t="s">
        <v>431</v>
      </c>
      <c r="C18" s="114" t="s">
        <v>48</v>
      </c>
      <c r="D18" s="114" t="s">
        <v>504</v>
      </c>
      <c r="E18" s="114" t="s">
        <v>505</v>
      </c>
      <c r="F18" s="114" t="s">
        <v>506</v>
      </c>
      <c r="G18" s="114" t="s">
        <v>418</v>
      </c>
      <c r="H18" s="114" t="s">
        <v>410</v>
      </c>
      <c r="I18" s="114" t="s">
        <v>507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 t="s">
        <v>435</v>
      </c>
      <c r="AJ18" s="114" t="s">
        <v>435</v>
      </c>
      <c r="AK18" s="117" t="s">
        <v>437</v>
      </c>
      <c r="AL18" s="114" t="s">
        <v>435</v>
      </c>
      <c r="AM18" s="114" t="s">
        <v>436</v>
      </c>
      <c r="AN18" s="114" t="s">
        <v>436</v>
      </c>
      <c r="AO18" s="114" t="s">
        <v>435</v>
      </c>
      <c r="AP18" s="114" t="s">
        <v>435</v>
      </c>
      <c r="AQ18" s="114" t="s">
        <v>435</v>
      </c>
      <c r="AR18" s="114" t="s">
        <v>435</v>
      </c>
      <c r="AS18" s="114" t="s">
        <v>435</v>
      </c>
      <c r="AT18" s="114" t="s">
        <v>436</v>
      </c>
      <c r="AU18" s="114" t="s">
        <v>436</v>
      </c>
      <c r="AV18" s="114" t="s">
        <v>436</v>
      </c>
      <c r="AW18" s="114" t="s">
        <v>435</v>
      </c>
      <c r="AX18" s="114" t="s">
        <v>435</v>
      </c>
      <c r="AY18" s="117" t="s">
        <v>508</v>
      </c>
      <c r="AZ18" s="114" t="s">
        <v>435</v>
      </c>
      <c r="BA18" s="114" t="s">
        <v>436</v>
      </c>
      <c r="BB18" s="114" t="s">
        <v>436</v>
      </c>
      <c r="BC18" s="114" t="s">
        <v>435</v>
      </c>
      <c r="BD18" s="114" t="s">
        <v>509</v>
      </c>
      <c r="BE18" s="114" t="s">
        <v>435</v>
      </c>
      <c r="BF18" s="114" t="s">
        <v>435</v>
      </c>
      <c r="BG18" s="114" t="s">
        <v>435</v>
      </c>
      <c r="BH18" s="114" t="s">
        <v>436</v>
      </c>
      <c r="BI18" s="114" t="s">
        <v>436</v>
      </c>
      <c r="BJ18" s="114" t="s">
        <v>435</v>
      </c>
      <c r="BK18" s="114" t="s">
        <v>510</v>
      </c>
      <c r="BL18" s="114" t="s">
        <v>435</v>
      </c>
    </row>
  </sheetData>
  <mergeCells count="27">
    <mergeCell ref="A1:BL1"/>
    <mergeCell ref="A2:BL2"/>
    <mergeCell ref="V3:AD3"/>
    <mergeCell ref="AF3:AH3"/>
    <mergeCell ref="AI3:B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E3:A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U14"/>
  <sheetViews>
    <sheetView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AN23" sqref="AN23"/>
    </sheetView>
  </sheetViews>
  <sheetFormatPr defaultColWidth="8.72727272727273" defaultRowHeight="9.5"/>
  <cols>
    <col min="1" max="1" width="4.63636363636364" style="97" customWidth="1"/>
    <col min="2" max="2" width="7.72727272727273" style="97" customWidth="1"/>
    <col min="3" max="3" width="6.18181818181818" style="97" customWidth="1"/>
    <col min="4" max="4" width="2.81818181818182" style="97" hidden="1" customWidth="1"/>
    <col min="5" max="7" width="3.54545454545455" style="97" hidden="1" customWidth="1"/>
    <col min="8" max="8" width="4.27272727272727" style="97" hidden="1" customWidth="1"/>
    <col min="9" max="9" width="3.54545454545455" style="97" hidden="1" customWidth="1"/>
    <col min="10" max="15" width="4.27272727272727" style="97" hidden="1" customWidth="1"/>
    <col min="16" max="16" width="3.54545454545455" style="97" hidden="1" customWidth="1"/>
    <col min="17" max="22" width="4.27272727272727" style="97" hidden="1" customWidth="1"/>
    <col min="23" max="23" width="3.54545454545455" style="97" hidden="1" customWidth="1"/>
    <col min="24" max="29" width="4.27272727272727" style="97" hidden="1" customWidth="1"/>
    <col min="30" max="31" width="3.18181818181818" style="97" hidden="1" customWidth="1"/>
    <col min="32" max="32" width="4.27272727272727" style="97" hidden="1" customWidth="1"/>
    <col min="33" max="33" width="3.18181818181818" style="97" hidden="1" customWidth="1"/>
    <col min="34" max="34" width="4.27272727272727" style="97" hidden="1" customWidth="1"/>
    <col min="35" max="37" width="4.63636363636364" style="97" customWidth="1"/>
    <col min="38" max="38" width="5.44545454545455" style="97" customWidth="1"/>
    <col min="39" max="39" width="7.18181818181818" style="97" customWidth="1"/>
    <col min="40" max="40" width="10.1818181818182" style="97" customWidth="1"/>
    <col min="41" max="42" width="7.18181818181818" style="97" customWidth="1"/>
    <col min="43" max="43" width="10.1818181818182" style="97" customWidth="1"/>
    <col min="44" max="44" width="7.18181818181818" style="97" customWidth="1"/>
    <col min="45" max="45" width="10.1818181818182" style="98" customWidth="1"/>
    <col min="46" max="46" width="7.18181818181818" style="97" customWidth="1"/>
    <col min="47" max="47" width="10.1818181818182" style="97" customWidth="1"/>
    <col min="48" max="64" width="8.72727272727273" style="97"/>
    <col min="65" max="16384" width="22.3727272727273" style="97"/>
  </cols>
  <sheetData>
    <row r="1" ht="12" spans="1:47">
      <c r="A1" s="99" t="s">
        <v>0</v>
      </c>
      <c r="B1" s="99" t="s">
        <v>511</v>
      </c>
      <c r="C1" s="99" t="s">
        <v>512</v>
      </c>
      <c r="D1" s="99" t="s">
        <v>513</v>
      </c>
      <c r="E1" s="99" t="s">
        <v>514</v>
      </c>
      <c r="F1" s="99" t="s">
        <v>515</v>
      </c>
      <c r="G1" s="99" t="s">
        <v>516</v>
      </c>
      <c r="H1" s="99" t="s">
        <v>517</v>
      </c>
      <c r="I1" s="99" t="s">
        <v>406</v>
      </c>
      <c r="J1" s="99" t="s">
        <v>518</v>
      </c>
      <c r="K1" s="99" t="s">
        <v>519</v>
      </c>
      <c r="L1" s="99" t="s">
        <v>520</v>
      </c>
      <c r="M1" s="99" t="s">
        <v>521</v>
      </c>
      <c r="N1" s="99" t="s">
        <v>522</v>
      </c>
      <c r="O1" s="99" t="s">
        <v>523</v>
      </c>
      <c r="P1" s="99" t="s">
        <v>524</v>
      </c>
      <c r="Q1" s="99" t="s">
        <v>525</v>
      </c>
      <c r="R1" s="99" t="s">
        <v>526</v>
      </c>
      <c r="S1" s="99" t="s">
        <v>527</v>
      </c>
      <c r="T1" s="99" t="s">
        <v>528</v>
      </c>
      <c r="U1" s="99" t="s">
        <v>529</v>
      </c>
      <c r="V1" s="99" t="s">
        <v>530</v>
      </c>
      <c r="W1" s="99" t="s">
        <v>531</v>
      </c>
      <c r="X1" s="99" t="s">
        <v>532</v>
      </c>
      <c r="Y1" s="99" t="s">
        <v>533</v>
      </c>
      <c r="Z1" s="99" t="s">
        <v>534</v>
      </c>
      <c r="AA1" s="99" t="s">
        <v>535</v>
      </c>
      <c r="AB1" s="99" t="s">
        <v>536</v>
      </c>
      <c r="AC1" s="99" t="s">
        <v>537</v>
      </c>
      <c r="AD1" s="99" t="s">
        <v>538</v>
      </c>
      <c r="AE1" s="99" t="s">
        <v>539</v>
      </c>
      <c r="AF1" s="99" t="s">
        <v>540</v>
      </c>
      <c r="AG1" s="99" t="s">
        <v>541</v>
      </c>
      <c r="AH1" s="99" t="s">
        <v>542</v>
      </c>
      <c r="AI1" s="99" t="s">
        <v>543</v>
      </c>
      <c r="AJ1" s="99" t="s">
        <v>544</v>
      </c>
      <c r="AK1" s="99" t="s">
        <v>156</v>
      </c>
      <c r="AL1" s="99" t="s">
        <v>545</v>
      </c>
      <c r="AM1" s="99" t="s">
        <v>546</v>
      </c>
      <c r="AN1" s="99" t="s">
        <v>547</v>
      </c>
      <c r="AO1" s="99" t="s">
        <v>548</v>
      </c>
      <c r="AP1" s="99" t="s">
        <v>549</v>
      </c>
      <c r="AQ1" s="99" t="s">
        <v>550</v>
      </c>
      <c r="AR1" s="99" t="s">
        <v>551</v>
      </c>
      <c r="AS1" s="103" t="s">
        <v>552</v>
      </c>
      <c r="AT1" s="103" t="s">
        <v>28</v>
      </c>
      <c r="AU1" s="103" t="s">
        <v>553</v>
      </c>
    </row>
    <row r="2" ht="11.5" spans="1:47">
      <c r="A2" s="100">
        <v>1</v>
      </c>
      <c r="B2" s="100" t="s">
        <v>92</v>
      </c>
      <c r="C2" s="100" t="s">
        <v>554</v>
      </c>
      <c r="D2" s="100" t="s">
        <v>555</v>
      </c>
      <c r="E2" s="100" t="s">
        <v>555</v>
      </c>
      <c r="F2" s="100" t="s">
        <v>555</v>
      </c>
      <c r="G2" s="100" t="s">
        <v>555</v>
      </c>
      <c r="H2" s="100" t="s">
        <v>555</v>
      </c>
      <c r="I2" s="100" t="s">
        <v>555</v>
      </c>
      <c r="J2" s="100" t="s">
        <v>555</v>
      </c>
      <c r="K2" s="100" t="s">
        <v>555</v>
      </c>
      <c r="L2" s="100" t="s">
        <v>555</v>
      </c>
      <c r="M2" s="100" t="s">
        <v>555</v>
      </c>
      <c r="N2" s="100" t="s">
        <v>555</v>
      </c>
      <c r="O2" s="100" t="s">
        <v>555</v>
      </c>
      <c r="P2" s="100" t="s">
        <v>555</v>
      </c>
      <c r="Q2" s="100" t="s">
        <v>555</v>
      </c>
      <c r="R2" s="100" t="s">
        <v>555</v>
      </c>
      <c r="S2" s="100" t="s">
        <v>555</v>
      </c>
      <c r="T2" s="100" t="s">
        <v>555</v>
      </c>
      <c r="U2" s="100" t="s">
        <v>555</v>
      </c>
      <c r="V2" s="100" t="s">
        <v>555</v>
      </c>
      <c r="W2" s="100" t="s">
        <v>555</v>
      </c>
      <c r="X2" s="100" t="s">
        <v>555</v>
      </c>
      <c r="Y2" s="100" t="s">
        <v>555</v>
      </c>
      <c r="Z2" s="100" t="s">
        <v>555</v>
      </c>
      <c r="AA2" s="100" t="s">
        <v>555</v>
      </c>
      <c r="AB2" s="100" t="s">
        <v>555</v>
      </c>
      <c r="AC2" s="100" t="s">
        <v>555</v>
      </c>
      <c r="AD2" s="100" t="s">
        <v>555</v>
      </c>
      <c r="AE2" s="100" t="s">
        <v>555</v>
      </c>
      <c r="AF2" s="100" t="s">
        <v>555</v>
      </c>
      <c r="AG2" s="100" t="s">
        <v>555</v>
      </c>
      <c r="AH2" s="100" t="s">
        <v>556</v>
      </c>
      <c r="AI2" s="100" t="s">
        <v>557</v>
      </c>
      <c r="AJ2" s="100" t="s">
        <v>558</v>
      </c>
      <c r="AK2" s="100"/>
      <c r="AL2" s="100" t="s">
        <v>559</v>
      </c>
      <c r="AM2" s="101">
        <v>167</v>
      </c>
      <c r="AN2" s="102">
        <v>20.96</v>
      </c>
      <c r="AO2" s="104">
        <f>AN2*AM2</f>
        <v>3500.32</v>
      </c>
      <c r="AP2" s="105">
        <f>C2-AM2</f>
        <v>193</v>
      </c>
      <c r="AQ2" s="102">
        <v>16.77</v>
      </c>
      <c r="AR2" s="104">
        <f>AQ2*AP2</f>
        <v>3236.61</v>
      </c>
      <c r="AS2" s="106">
        <f>AR2+AO2</f>
        <v>6736.93</v>
      </c>
      <c r="AT2" s="104"/>
      <c r="AU2" s="107">
        <f>AS2+AT2</f>
        <v>6736.93</v>
      </c>
    </row>
    <row r="3" ht="11.5" spans="1:47">
      <c r="A3" s="100">
        <v>2</v>
      </c>
      <c r="B3" s="100" t="s">
        <v>80</v>
      </c>
      <c r="C3" s="100" t="s">
        <v>560</v>
      </c>
      <c r="D3" s="100" t="s">
        <v>412</v>
      </c>
      <c r="E3" s="100" t="s">
        <v>556</v>
      </c>
      <c r="F3" s="100" t="s">
        <v>556</v>
      </c>
      <c r="G3" s="100" t="s">
        <v>412</v>
      </c>
      <c r="H3" s="100" t="s">
        <v>412</v>
      </c>
      <c r="I3" s="100" t="s">
        <v>556</v>
      </c>
      <c r="J3" s="100" t="s">
        <v>556</v>
      </c>
      <c r="K3" s="100" t="s">
        <v>412</v>
      </c>
      <c r="L3" s="100" t="s">
        <v>412</v>
      </c>
      <c r="M3" s="100" t="s">
        <v>556</v>
      </c>
      <c r="N3" s="100" t="s">
        <v>556</v>
      </c>
      <c r="O3" s="100" t="s">
        <v>412</v>
      </c>
      <c r="P3" s="100" t="s">
        <v>412</v>
      </c>
      <c r="Q3" s="100" t="s">
        <v>556</v>
      </c>
      <c r="R3" s="100" t="s">
        <v>556</v>
      </c>
      <c r="S3" s="100" t="s">
        <v>412</v>
      </c>
      <c r="T3" s="100" t="s">
        <v>412</v>
      </c>
      <c r="U3" s="100" t="s">
        <v>556</v>
      </c>
      <c r="V3" s="100" t="s">
        <v>556</v>
      </c>
      <c r="W3" s="100" t="s">
        <v>412</v>
      </c>
      <c r="X3" s="100" t="s">
        <v>412</v>
      </c>
      <c r="Y3" s="100" t="s">
        <v>556</v>
      </c>
      <c r="Z3" s="100" t="s">
        <v>556</v>
      </c>
      <c r="AA3" s="100" t="s">
        <v>412</v>
      </c>
      <c r="AB3" s="100" t="s">
        <v>412</v>
      </c>
      <c r="AC3" s="100" t="s">
        <v>556</v>
      </c>
      <c r="AD3" s="100" t="s">
        <v>556</v>
      </c>
      <c r="AE3" s="100" t="s">
        <v>412</v>
      </c>
      <c r="AF3" s="100" t="s">
        <v>412</v>
      </c>
      <c r="AG3" s="100" t="s">
        <v>412</v>
      </c>
      <c r="AH3" s="100" t="s">
        <v>556</v>
      </c>
      <c r="AI3" s="100" t="s">
        <v>557</v>
      </c>
      <c r="AJ3" s="100" t="s">
        <v>558</v>
      </c>
      <c r="AK3" s="100" t="s">
        <v>561</v>
      </c>
      <c r="AL3" s="100" t="s">
        <v>562</v>
      </c>
      <c r="AM3" s="101">
        <v>167</v>
      </c>
      <c r="AN3" s="102">
        <v>20.96</v>
      </c>
      <c r="AO3" s="104">
        <f t="shared" ref="AO3:AO15" si="0">AN3*AM3</f>
        <v>3500.32</v>
      </c>
      <c r="AP3" s="105">
        <f t="shared" ref="AP3:AP15" si="1">C3-AM3</f>
        <v>9</v>
      </c>
      <c r="AQ3" s="102">
        <v>16.77</v>
      </c>
      <c r="AR3" s="104">
        <f t="shared" ref="AR3:AR15" si="2">AQ3*AP3</f>
        <v>150.93</v>
      </c>
      <c r="AS3" s="106">
        <f t="shared" ref="AS3:AS15" si="3">AR3+AO3</f>
        <v>3651.25</v>
      </c>
      <c r="AT3" s="104"/>
      <c r="AU3" s="107">
        <f t="shared" ref="AU3:AU15" si="4">AS3+AT3</f>
        <v>3651.25</v>
      </c>
    </row>
    <row r="4" ht="11.5" spans="1:47">
      <c r="A4" s="100">
        <v>3</v>
      </c>
      <c r="B4" s="100" t="s">
        <v>81</v>
      </c>
      <c r="C4" s="100" t="s">
        <v>563</v>
      </c>
      <c r="D4" s="100" t="s">
        <v>412</v>
      </c>
      <c r="E4" s="100" t="s">
        <v>556</v>
      </c>
      <c r="F4" s="100" t="s">
        <v>412</v>
      </c>
      <c r="G4" s="100" t="s">
        <v>419</v>
      </c>
      <c r="H4" s="100" t="s">
        <v>412</v>
      </c>
      <c r="I4" s="100" t="s">
        <v>556</v>
      </c>
      <c r="J4" s="100" t="s">
        <v>412</v>
      </c>
      <c r="K4" s="100" t="s">
        <v>419</v>
      </c>
      <c r="L4" s="100" t="s">
        <v>412</v>
      </c>
      <c r="M4" s="100" t="s">
        <v>556</v>
      </c>
      <c r="N4" s="100" t="s">
        <v>412</v>
      </c>
      <c r="O4" s="100" t="s">
        <v>419</v>
      </c>
      <c r="P4" s="100" t="s">
        <v>412</v>
      </c>
      <c r="Q4" s="100" t="s">
        <v>556</v>
      </c>
      <c r="R4" s="100" t="s">
        <v>412</v>
      </c>
      <c r="S4" s="100" t="s">
        <v>419</v>
      </c>
      <c r="T4" s="100" t="s">
        <v>412</v>
      </c>
      <c r="U4" s="100" t="s">
        <v>556</v>
      </c>
      <c r="V4" s="100" t="s">
        <v>412</v>
      </c>
      <c r="W4" s="100" t="s">
        <v>419</v>
      </c>
      <c r="X4" s="100" t="s">
        <v>412</v>
      </c>
      <c r="Y4" s="100" t="s">
        <v>556</v>
      </c>
      <c r="Z4" s="100" t="s">
        <v>412</v>
      </c>
      <c r="AA4" s="100" t="s">
        <v>419</v>
      </c>
      <c r="AB4" s="100" t="s">
        <v>412</v>
      </c>
      <c r="AC4" s="100" t="s">
        <v>556</v>
      </c>
      <c r="AD4" s="100" t="s">
        <v>412</v>
      </c>
      <c r="AE4" s="100" t="s">
        <v>419</v>
      </c>
      <c r="AF4" s="100" t="s">
        <v>412</v>
      </c>
      <c r="AG4" s="100" t="s">
        <v>412</v>
      </c>
      <c r="AH4" s="100" t="s">
        <v>556</v>
      </c>
      <c r="AI4" s="100" t="s">
        <v>557</v>
      </c>
      <c r="AJ4" s="100" t="s">
        <v>558</v>
      </c>
      <c r="AK4" s="100" t="s">
        <v>564</v>
      </c>
      <c r="AL4" s="100" t="s">
        <v>562</v>
      </c>
      <c r="AM4" s="101">
        <v>167</v>
      </c>
      <c r="AN4" s="102">
        <v>20.96</v>
      </c>
      <c r="AO4" s="104">
        <f t="shared" si="0"/>
        <v>3500.32</v>
      </c>
      <c r="AP4" s="105">
        <f t="shared" si="1"/>
        <v>163</v>
      </c>
      <c r="AQ4" s="102">
        <v>16.77</v>
      </c>
      <c r="AR4" s="104">
        <f t="shared" si="2"/>
        <v>2733.51</v>
      </c>
      <c r="AS4" s="106">
        <f t="shared" si="3"/>
        <v>6233.83</v>
      </c>
      <c r="AT4" s="104"/>
      <c r="AU4" s="107">
        <f t="shared" si="4"/>
        <v>6233.83</v>
      </c>
    </row>
    <row r="5" ht="11.5" spans="1:47">
      <c r="A5" s="100">
        <v>4</v>
      </c>
      <c r="B5" s="100" t="s">
        <v>82</v>
      </c>
      <c r="C5" s="100" t="s">
        <v>565</v>
      </c>
      <c r="D5" s="100" t="s">
        <v>556</v>
      </c>
      <c r="E5" s="100" t="s">
        <v>412</v>
      </c>
      <c r="F5" s="100" t="s">
        <v>419</v>
      </c>
      <c r="G5" s="100" t="s">
        <v>412</v>
      </c>
      <c r="H5" s="100" t="s">
        <v>556</v>
      </c>
      <c r="I5" s="100" t="s">
        <v>412</v>
      </c>
      <c r="J5" s="100" t="s">
        <v>419</v>
      </c>
      <c r="K5" s="100" t="s">
        <v>412</v>
      </c>
      <c r="L5" s="100" t="s">
        <v>556</v>
      </c>
      <c r="M5" s="100" t="s">
        <v>412</v>
      </c>
      <c r="N5" s="100" t="s">
        <v>419</v>
      </c>
      <c r="O5" s="100" t="s">
        <v>412</v>
      </c>
      <c r="P5" s="100" t="s">
        <v>556</v>
      </c>
      <c r="Q5" s="100" t="s">
        <v>412</v>
      </c>
      <c r="R5" s="100" t="s">
        <v>419</v>
      </c>
      <c r="S5" s="100" t="s">
        <v>412</v>
      </c>
      <c r="T5" s="100" t="s">
        <v>556</v>
      </c>
      <c r="U5" s="100" t="s">
        <v>412</v>
      </c>
      <c r="V5" s="100" t="s">
        <v>419</v>
      </c>
      <c r="W5" s="100" t="s">
        <v>412</v>
      </c>
      <c r="X5" s="100" t="s">
        <v>556</v>
      </c>
      <c r="Y5" s="100" t="s">
        <v>412</v>
      </c>
      <c r="Z5" s="100" t="s">
        <v>419</v>
      </c>
      <c r="AA5" s="100" t="s">
        <v>412</v>
      </c>
      <c r="AB5" s="100" t="s">
        <v>556</v>
      </c>
      <c r="AC5" s="100" t="s">
        <v>412</v>
      </c>
      <c r="AD5" s="100" t="s">
        <v>419</v>
      </c>
      <c r="AE5" s="100" t="s">
        <v>412</v>
      </c>
      <c r="AF5" s="100" t="s">
        <v>556</v>
      </c>
      <c r="AG5" s="100" t="s">
        <v>412</v>
      </c>
      <c r="AH5" s="100" t="s">
        <v>556</v>
      </c>
      <c r="AI5" s="100" t="s">
        <v>557</v>
      </c>
      <c r="AJ5" s="100" t="s">
        <v>558</v>
      </c>
      <c r="AK5" s="100"/>
      <c r="AL5" s="100" t="s">
        <v>562</v>
      </c>
      <c r="AM5" s="101">
        <v>167</v>
      </c>
      <c r="AN5" s="102">
        <v>20.96</v>
      </c>
      <c r="AO5" s="104">
        <f t="shared" si="0"/>
        <v>3500.32</v>
      </c>
      <c r="AP5" s="105">
        <f t="shared" si="1"/>
        <v>152</v>
      </c>
      <c r="AQ5" s="102">
        <v>16.77</v>
      </c>
      <c r="AR5" s="104">
        <f t="shared" si="2"/>
        <v>2549.04</v>
      </c>
      <c r="AS5" s="106">
        <f t="shared" si="3"/>
        <v>6049.36</v>
      </c>
      <c r="AT5" s="104"/>
      <c r="AU5" s="107">
        <f t="shared" si="4"/>
        <v>6049.36</v>
      </c>
    </row>
    <row r="6" ht="11.5" spans="1:47">
      <c r="A6" s="100">
        <v>5</v>
      </c>
      <c r="B6" s="100" t="s">
        <v>84</v>
      </c>
      <c r="C6" s="100" t="s">
        <v>566</v>
      </c>
      <c r="D6" s="100" t="s">
        <v>412</v>
      </c>
      <c r="E6" s="100" t="s">
        <v>419</v>
      </c>
      <c r="F6" s="100" t="s">
        <v>556</v>
      </c>
      <c r="G6" s="100" t="s">
        <v>556</v>
      </c>
      <c r="H6" s="100" t="s">
        <v>412</v>
      </c>
      <c r="I6" s="100" t="s">
        <v>419</v>
      </c>
      <c r="J6" s="100" t="s">
        <v>556</v>
      </c>
      <c r="K6" s="100" t="s">
        <v>556</v>
      </c>
      <c r="L6" s="100" t="s">
        <v>412</v>
      </c>
      <c r="M6" s="100" t="s">
        <v>419</v>
      </c>
      <c r="N6" s="100" t="s">
        <v>556</v>
      </c>
      <c r="O6" s="100" t="s">
        <v>556</v>
      </c>
      <c r="P6" s="100" t="s">
        <v>412</v>
      </c>
      <c r="Q6" s="100" t="s">
        <v>419</v>
      </c>
      <c r="R6" s="100" t="s">
        <v>556</v>
      </c>
      <c r="S6" s="100" t="s">
        <v>556</v>
      </c>
      <c r="T6" s="100" t="s">
        <v>412</v>
      </c>
      <c r="U6" s="100" t="s">
        <v>419</v>
      </c>
      <c r="V6" s="100" t="s">
        <v>556</v>
      </c>
      <c r="W6" s="100" t="s">
        <v>556</v>
      </c>
      <c r="X6" s="100" t="s">
        <v>412</v>
      </c>
      <c r="Y6" s="100" t="s">
        <v>419</v>
      </c>
      <c r="Z6" s="100" t="s">
        <v>556</v>
      </c>
      <c r="AA6" s="100" t="s">
        <v>556</v>
      </c>
      <c r="AB6" s="100" t="s">
        <v>412</v>
      </c>
      <c r="AC6" s="100" t="s">
        <v>419</v>
      </c>
      <c r="AD6" s="100" t="s">
        <v>556</v>
      </c>
      <c r="AE6" s="100" t="s">
        <v>556</v>
      </c>
      <c r="AF6" s="100" t="s">
        <v>412</v>
      </c>
      <c r="AG6" s="100" t="s">
        <v>419</v>
      </c>
      <c r="AH6" s="100" t="s">
        <v>556</v>
      </c>
      <c r="AI6" s="100" t="s">
        <v>557</v>
      </c>
      <c r="AJ6" s="100" t="s">
        <v>558</v>
      </c>
      <c r="AK6" s="100"/>
      <c r="AL6" s="100" t="s">
        <v>562</v>
      </c>
      <c r="AM6" s="101">
        <v>167</v>
      </c>
      <c r="AN6" s="102">
        <v>20.96</v>
      </c>
      <c r="AO6" s="104">
        <f t="shared" si="0"/>
        <v>3500.32</v>
      </c>
      <c r="AP6" s="105">
        <f t="shared" si="1"/>
        <v>97</v>
      </c>
      <c r="AQ6" s="102">
        <v>16.77</v>
      </c>
      <c r="AR6" s="104">
        <f t="shared" si="2"/>
        <v>1626.69</v>
      </c>
      <c r="AS6" s="106">
        <f t="shared" si="3"/>
        <v>5127.01</v>
      </c>
      <c r="AT6" s="104"/>
      <c r="AU6" s="107">
        <f t="shared" si="4"/>
        <v>5127.01</v>
      </c>
    </row>
    <row r="7" ht="11.5" spans="1:47">
      <c r="A7" s="100">
        <v>6</v>
      </c>
      <c r="B7" s="100" t="s">
        <v>83</v>
      </c>
      <c r="C7" s="100" t="s">
        <v>565</v>
      </c>
      <c r="D7" s="100" t="s">
        <v>412</v>
      </c>
      <c r="E7" s="100" t="s">
        <v>419</v>
      </c>
      <c r="F7" s="100" t="s">
        <v>412</v>
      </c>
      <c r="G7" s="100" t="s">
        <v>556</v>
      </c>
      <c r="H7" s="100" t="s">
        <v>412</v>
      </c>
      <c r="I7" s="100" t="s">
        <v>419</v>
      </c>
      <c r="J7" s="100" t="s">
        <v>412</v>
      </c>
      <c r="K7" s="100" t="s">
        <v>556</v>
      </c>
      <c r="L7" s="100" t="s">
        <v>412</v>
      </c>
      <c r="M7" s="100" t="s">
        <v>419</v>
      </c>
      <c r="N7" s="100" t="s">
        <v>412</v>
      </c>
      <c r="O7" s="100" t="s">
        <v>556</v>
      </c>
      <c r="P7" s="100" t="s">
        <v>412</v>
      </c>
      <c r="Q7" s="100" t="s">
        <v>419</v>
      </c>
      <c r="R7" s="100" t="s">
        <v>412</v>
      </c>
      <c r="S7" s="100" t="s">
        <v>556</v>
      </c>
      <c r="T7" s="100" t="s">
        <v>412</v>
      </c>
      <c r="U7" s="100" t="s">
        <v>419</v>
      </c>
      <c r="V7" s="100" t="s">
        <v>412</v>
      </c>
      <c r="W7" s="100" t="s">
        <v>556</v>
      </c>
      <c r="X7" s="100" t="s">
        <v>412</v>
      </c>
      <c r="Y7" s="100" t="s">
        <v>419</v>
      </c>
      <c r="Z7" s="100" t="s">
        <v>412</v>
      </c>
      <c r="AA7" s="100" t="s">
        <v>556</v>
      </c>
      <c r="AB7" s="100" t="s">
        <v>412</v>
      </c>
      <c r="AC7" s="100" t="s">
        <v>419</v>
      </c>
      <c r="AD7" s="100" t="s">
        <v>412</v>
      </c>
      <c r="AE7" s="100" t="s">
        <v>556</v>
      </c>
      <c r="AF7" s="100" t="s">
        <v>412</v>
      </c>
      <c r="AG7" s="100" t="s">
        <v>556</v>
      </c>
      <c r="AH7" s="100" t="s">
        <v>556</v>
      </c>
      <c r="AI7" s="100" t="s">
        <v>557</v>
      </c>
      <c r="AJ7" s="100" t="s">
        <v>558</v>
      </c>
      <c r="AK7" s="100" t="s">
        <v>567</v>
      </c>
      <c r="AL7" s="100" t="s">
        <v>562</v>
      </c>
      <c r="AM7" s="101">
        <v>167</v>
      </c>
      <c r="AN7" s="102">
        <v>20.96</v>
      </c>
      <c r="AO7" s="104">
        <f t="shared" si="0"/>
        <v>3500.32</v>
      </c>
      <c r="AP7" s="105">
        <f t="shared" si="1"/>
        <v>152</v>
      </c>
      <c r="AQ7" s="102">
        <v>16.77</v>
      </c>
      <c r="AR7" s="104">
        <f t="shared" si="2"/>
        <v>2549.04</v>
      </c>
      <c r="AS7" s="106">
        <f t="shared" si="3"/>
        <v>6049.36</v>
      </c>
      <c r="AT7" s="104"/>
      <c r="AU7" s="107">
        <f t="shared" si="4"/>
        <v>6049.36</v>
      </c>
    </row>
    <row r="8" ht="11.5" spans="1:47">
      <c r="A8" s="100">
        <v>7</v>
      </c>
      <c r="B8" s="100" t="s">
        <v>86</v>
      </c>
      <c r="C8" s="100" t="s">
        <v>568</v>
      </c>
      <c r="D8" s="100" t="s">
        <v>556</v>
      </c>
      <c r="E8" s="100" t="s">
        <v>419</v>
      </c>
      <c r="F8" s="100" t="s">
        <v>556</v>
      </c>
      <c r="G8" s="100" t="s">
        <v>556</v>
      </c>
      <c r="H8" s="100" t="s">
        <v>419</v>
      </c>
      <c r="I8" s="100" t="s">
        <v>556</v>
      </c>
      <c r="J8" s="100" t="s">
        <v>412</v>
      </c>
      <c r="K8" s="100" t="s">
        <v>419</v>
      </c>
      <c r="L8" s="100" t="s">
        <v>556</v>
      </c>
      <c r="M8" s="100" t="s">
        <v>556</v>
      </c>
      <c r="N8" s="100" t="s">
        <v>419</v>
      </c>
      <c r="O8" s="100" t="s">
        <v>556</v>
      </c>
      <c r="P8" s="100" t="s">
        <v>556</v>
      </c>
      <c r="Q8" s="100" t="s">
        <v>419</v>
      </c>
      <c r="R8" s="100" t="s">
        <v>556</v>
      </c>
      <c r="S8" s="100" t="s">
        <v>556</v>
      </c>
      <c r="T8" s="100" t="s">
        <v>419</v>
      </c>
      <c r="U8" s="100" t="s">
        <v>556</v>
      </c>
      <c r="V8" s="100" t="s">
        <v>419</v>
      </c>
      <c r="W8" s="100" t="s">
        <v>419</v>
      </c>
      <c r="X8" s="100" t="s">
        <v>556</v>
      </c>
      <c r="Y8" s="100" t="s">
        <v>556</v>
      </c>
      <c r="Z8" s="100" t="s">
        <v>419</v>
      </c>
      <c r="AA8" s="100" t="s">
        <v>556</v>
      </c>
      <c r="AB8" s="100" t="s">
        <v>556</v>
      </c>
      <c r="AC8" s="100" t="s">
        <v>419</v>
      </c>
      <c r="AD8" s="100" t="s">
        <v>556</v>
      </c>
      <c r="AE8" s="100" t="s">
        <v>556</v>
      </c>
      <c r="AF8" s="100" t="s">
        <v>419</v>
      </c>
      <c r="AG8" s="100" t="s">
        <v>556</v>
      </c>
      <c r="AH8" s="100" t="s">
        <v>556</v>
      </c>
      <c r="AI8" s="100" t="s">
        <v>557</v>
      </c>
      <c r="AJ8" s="100" t="s">
        <v>558</v>
      </c>
      <c r="AK8" s="100"/>
      <c r="AL8" s="100" t="s">
        <v>316</v>
      </c>
      <c r="AM8" s="101">
        <v>167</v>
      </c>
      <c r="AN8" s="102">
        <v>20.96</v>
      </c>
      <c r="AO8" s="104">
        <f t="shared" si="0"/>
        <v>3500.32</v>
      </c>
      <c r="AP8" s="105">
        <f t="shared" si="1"/>
        <v>86</v>
      </c>
      <c r="AQ8" s="102">
        <v>16.77</v>
      </c>
      <c r="AR8" s="104">
        <f t="shared" si="2"/>
        <v>1442.22</v>
      </c>
      <c r="AS8" s="106">
        <f t="shared" si="3"/>
        <v>4942.54</v>
      </c>
      <c r="AT8" s="104"/>
      <c r="AU8" s="107">
        <f t="shared" si="4"/>
        <v>4942.54</v>
      </c>
    </row>
    <row r="9" ht="11.5" spans="1:47">
      <c r="A9" s="100">
        <v>8</v>
      </c>
      <c r="B9" s="100" t="s">
        <v>88</v>
      </c>
      <c r="C9" s="100" t="s">
        <v>569</v>
      </c>
      <c r="D9" s="100" t="s">
        <v>556</v>
      </c>
      <c r="E9" s="100" t="s">
        <v>556</v>
      </c>
      <c r="F9" s="100" t="s">
        <v>419</v>
      </c>
      <c r="G9" s="100" t="s">
        <v>556</v>
      </c>
      <c r="H9" s="100" t="s">
        <v>556</v>
      </c>
      <c r="I9" s="100" t="s">
        <v>419</v>
      </c>
      <c r="J9" s="100" t="s">
        <v>556</v>
      </c>
      <c r="K9" s="100" t="s">
        <v>419</v>
      </c>
      <c r="L9" s="100" t="s">
        <v>419</v>
      </c>
      <c r="M9" s="100" t="s">
        <v>556</v>
      </c>
      <c r="N9" s="100" t="s">
        <v>556</v>
      </c>
      <c r="O9" s="100" t="s">
        <v>419</v>
      </c>
      <c r="P9" s="100" t="s">
        <v>556</v>
      </c>
      <c r="Q9" s="100" t="s">
        <v>556</v>
      </c>
      <c r="R9" s="100" t="s">
        <v>419</v>
      </c>
      <c r="S9" s="100" t="s">
        <v>556</v>
      </c>
      <c r="T9" s="100" t="s">
        <v>556</v>
      </c>
      <c r="U9" s="100" t="s">
        <v>419</v>
      </c>
      <c r="V9" s="100" t="s">
        <v>556</v>
      </c>
      <c r="W9" s="100" t="s">
        <v>556</v>
      </c>
      <c r="X9" s="100" t="s">
        <v>419</v>
      </c>
      <c r="Y9" s="100" t="s">
        <v>556</v>
      </c>
      <c r="Z9" s="100" t="s">
        <v>556</v>
      </c>
      <c r="AA9" s="100" t="s">
        <v>419</v>
      </c>
      <c r="AB9" s="100" t="s">
        <v>556</v>
      </c>
      <c r="AC9" s="100" t="s">
        <v>556</v>
      </c>
      <c r="AD9" s="100" t="s">
        <v>419</v>
      </c>
      <c r="AE9" s="100" t="s">
        <v>556</v>
      </c>
      <c r="AF9" s="100" t="s">
        <v>556</v>
      </c>
      <c r="AG9" s="100" t="s">
        <v>419</v>
      </c>
      <c r="AH9" s="100" t="s">
        <v>556</v>
      </c>
      <c r="AI9" s="100" t="s">
        <v>557</v>
      </c>
      <c r="AJ9" s="100" t="s">
        <v>558</v>
      </c>
      <c r="AK9" s="100"/>
      <c r="AL9" s="100" t="s">
        <v>316</v>
      </c>
      <c r="AM9" s="101">
        <v>167</v>
      </c>
      <c r="AN9" s="102">
        <v>20.96</v>
      </c>
      <c r="AO9" s="104">
        <f t="shared" si="0"/>
        <v>3500.32</v>
      </c>
      <c r="AP9" s="105">
        <f t="shared" si="1"/>
        <v>75</v>
      </c>
      <c r="AQ9" s="102">
        <v>16.77</v>
      </c>
      <c r="AR9" s="104">
        <f t="shared" si="2"/>
        <v>1257.75</v>
      </c>
      <c r="AS9" s="106">
        <f t="shared" si="3"/>
        <v>4758.07</v>
      </c>
      <c r="AT9" s="104"/>
      <c r="AU9" s="107">
        <f t="shared" si="4"/>
        <v>4758.07</v>
      </c>
    </row>
    <row r="10" ht="11.5" spans="1:47">
      <c r="A10" s="100">
        <v>10</v>
      </c>
      <c r="B10" s="100" t="s">
        <v>69</v>
      </c>
      <c r="C10" s="100" t="s">
        <v>570</v>
      </c>
      <c r="D10" s="100" t="s">
        <v>571</v>
      </c>
      <c r="E10" s="100" t="s">
        <v>572</v>
      </c>
      <c r="F10" s="100" t="s">
        <v>571</v>
      </c>
      <c r="G10" s="100" t="s">
        <v>572</v>
      </c>
      <c r="H10" s="100" t="s">
        <v>412</v>
      </c>
      <c r="I10" s="100" t="s">
        <v>556</v>
      </c>
      <c r="J10" s="100" t="s">
        <v>571</v>
      </c>
      <c r="K10" s="100" t="s">
        <v>411</v>
      </c>
      <c r="L10" s="100" t="s">
        <v>571</v>
      </c>
      <c r="M10" s="100" t="s">
        <v>572</v>
      </c>
      <c r="N10" s="100" t="s">
        <v>571</v>
      </c>
      <c r="O10" s="100" t="s">
        <v>556</v>
      </c>
      <c r="P10" s="100" t="s">
        <v>555</v>
      </c>
      <c r="Q10" s="100" t="s">
        <v>572</v>
      </c>
      <c r="R10" s="100" t="s">
        <v>571</v>
      </c>
      <c r="S10" s="100" t="s">
        <v>572</v>
      </c>
      <c r="T10" s="100" t="s">
        <v>571</v>
      </c>
      <c r="U10" s="100" t="s">
        <v>411</v>
      </c>
      <c r="V10" s="100" t="s">
        <v>556</v>
      </c>
      <c r="W10" s="100" t="s">
        <v>555</v>
      </c>
      <c r="X10" s="100" t="s">
        <v>571</v>
      </c>
      <c r="Y10" s="100" t="s">
        <v>571</v>
      </c>
      <c r="Z10" s="100" t="s">
        <v>571</v>
      </c>
      <c r="AA10" s="100" t="s">
        <v>571</v>
      </c>
      <c r="AB10" s="100" t="s">
        <v>572</v>
      </c>
      <c r="AC10" s="100" t="s">
        <v>556</v>
      </c>
      <c r="AD10" s="100" t="s">
        <v>555</v>
      </c>
      <c r="AE10" s="100" t="s">
        <v>571</v>
      </c>
      <c r="AF10" s="100" t="s">
        <v>572</v>
      </c>
      <c r="AG10" s="100" t="s">
        <v>571</v>
      </c>
      <c r="AH10" s="100" t="s">
        <v>556</v>
      </c>
      <c r="AI10" s="100" t="s">
        <v>557</v>
      </c>
      <c r="AJ10" s="100" t="s">
        <v>558</v>
      </c>
      <c r="AK10" s="100"/>
      <c r="AL10" s="100" t="s">
        <v>321</v>
      </c>
      <c r="AM10" s="101">
        <v>167</v>
      </c>
      <c r="AN10" s="102">
        <v>20.96</v>
      </c>
      <c r="AO10" s="104">
        <f t="shared" si="0"/>
        <v>3500.32</v>
      </c>
      <c r="AP10" s="105">
        <f t="shared" si="1"/>
        <v>135.5</v>
      </c>
      <c r="AQ10" s="102">
        <v>16.77</v>
      </c>
      <c r="AR10" s="104">
        <f t="shared" si="2"/>
        <v>2272.34</v>
      </c>
      <c r="AS10" s="106">
        <f t="shared" si="3"/>
        <v>5772.66</v>
      </c>
      <c r="AT10" s="104"/>
      <c r="AU10" s="107">
        <f t="shared" si="4"/>
        <v>5772.66</v>
      </c>
    </row>
    <row r="11" ht="11.5" spans="1:47">
      <c r="A11" s="100">
        <v>11</v>
      </c>
      <c r="B11" s="100" t="s">
        <v>94</v>
      </c>
      <c r="C11" s="100" t="s">
        <v>573</v>
      </c>
      <c r="D11" s="100" t="s">
        <v>572</v>
      </c>
      <c r="E11" s="100" t="s">
        <v>571</v>
      </c>
      <c r="F11" s="100" t="s">
        <v>572</v>
      </c>
      <c r="G11" s="100" t="s">
        <v>571</v>
      </c>
      <c r="H11" s="100" t="s">
        <v>556</v>
      </c>
      <c r="I11" s="100" t="s">
        <v>412</v>
      </c>
      <c r="J11" s="100" t="s">
        <v>572</v>
      </c>
      <c r="K11" s="100" t="s">
        <v>571</v>
      </c>
      <c r="L11" s="100" t="s">
        <v>572</v>
      </c>
      <c r="M11" s="100" t="s">
        <v>571</v>
      </c>
      <c r="N11" s="100" t="s">
        <v>572</v>
      </c>
      <c r="O11" s="100" t="s">
        <v>555</v>
      </c>
      <c r="P11" s="100" t="s">
        <v>556</v>
      </c>
      <c r="Q11" s="100" t="s">
        <v>571</v>
      </c>
      <c r="R11" s="100" t="s">
        <v>572</v>
      </c>
      <c r="S11" s="100" t="s">
        <v>571</v>
      </c>
      <c r="T11" s="100" t="s">
        <v>572</v>
      </c>
      <c r="U11" s="100" t="s">
        <v>571</v>
      </c>
      <c r="V11" s="100" t="s">
        <v>555</v>
      </c>
      <c r="W11" s="100" t="s">
        <v>556</v>
      </c>
      <c r="X11" s="100" t="s">
        <v>572</v>
      </c>
      <c r="Y11" s="100" t="s">
        <v>572</v>
      </c>
      <c r="Z11" s="100" t="s">
        <v>556</v>
      </c>
      <c r="AA11" s="100" t="s">
        <v>572</v>
      </c>
      <c r="AB11" s="100" t="s">
        <v>571</v>
      </c>
      <c r="AC11" s="100" t="s">
        <v>555</v>
      </c>
      <c r="AD11" s="100" t="s">
        <v>556</v>
      </c>
      <c r="AE11" s="100" t="s">
        <v>572</v>
      </c>
      <c r="AF11" s="100" t="s">
        <v>571</v>
      </c>
      <c r="AG11" s="100" t="s">
        <v>572</v>
      </c>
      <c r="AH11" s="100" t="s">
        <v>556</v>
      </c>
      <c r="AI11" s="100" t="s">
        <v>557</v>
      </c>
      <c r="AJ11" s="100" t="s">
        <v>558</v>
      </c>
      <c r="AK11" s="100"/>
      <c r="AL11" s="100" t="s">
        <v>321</v>
      </c>
      <c r="AM11" s="101">
        <v>167</v>
      </c>
      <c r="AN11" s="102">
        <v>20.96</v>
      </c>
      <c r="AO11" s="104">
        <f t="shared" si="0"/>
        <v>3500.32</v>
      </c>
      <c r="AP11" s="105">
        <f t="shared" si="1"/>
        <v>111</v>
      </c>
      <c r="AQ11" s="102">
        <v>16.77</v>
      </c>
      <c r="AR11" s="104">
        <f t="shared" si="2"/>
        <v>1861.47</v>
      </c>
      <c r="AS11" s="106">
        <f t="shared" si="3"/>
        <v>5361.79</v>
      </c>
      <c r="AT11" s="105"/>
      <c r="AU11" s="107">
        <f t="shared" si="4"/>
        <v>5361.79</v>
      </c>
    </row>
    <row r="12" ht="11.5" spans="1:47">
      <c r="A12" s="100">
        <v>12</v>
      </c>
      <c r="B12" s="100" t="s">
        <v>95</v>
      </c>
      <c r="C12" s="100" t="s">
        <v>574</v>
      </c>
      <c r="D12" s="100" t="s">
        <v>419</v>
      </c>
      <c r="E12" s="100" t="s">
        <v>556</v>
      </c>
      <c r="F12" s="100" t="s">
        <v>556</v>
      </c>
      <c r="G12" s="100" t="s">
        <v>419</v>
      </c>
      <c r="H12" s="100" t="s">
        <v>556</v>
      </c>
      <c r="I12" s="100" t="s">
        <v>556</v>
      </c>
      <c r="J12" s="100" t="s">
        <v>556</v>
      </c>
      <c r="K12" s="100" t="s">
        <v>556</v>
      </c>
      <c r="L12" s="100" t="s">
        <v>556</v>
      </c>
      <c r="M12" s="100" t="s">
        <v>556</v>
      </c>
      <c r="N12" s="100" t="s">
        <v>556</v>
      </c>
      <c r="O12" s="100" t="s">
        <v>556</v>
      </c>
      <c r="P12" s="100" t="s">
        <v>419</v>
      </c>
      <c r="Q12" s="100" t="s">
        <v>556</v>
      </c>
      <c r="R12" s="100" t="s">
        <v>556</v>
      </c>
      <c r="S12" s="100" t="s">
        <v>419</v>
      </c>
      <c r="T12" s="100" t="s">
        <v>556</v>
      </c>
      <c r="U12" s="100" t="s">
        <v>556</v>
      </c>
      <c r="V12" s="100" t="s">
        <v>556</v>
      </c>
      <c r="W12" s="100" t="s">
        <v>556</v>
      </c>
      <c r="X12" s="100" t="s">
        <v>556</v>
      </c>
      <c r="Y12" s="100" t="s">
        <v>556</v>
      </c>
      <c r="Z12" s="100" t="s">
        <v>556</v>
      </c>
      <c r="AA12" s="100" t="s">
        <v>556</v>
      </c>
      <c r="AB12" s="100" t="s">
        <v>419</v>
      </c>
      <c r="AC12" s="100" t="s">
        <v>556</v>
      </c>
      <c r="AD12" s="100" t="s">
        <v>556</v>
      </c>
      <c r="AE12" s="100" t="s">
        <v>419</v>
      </c>
      <c r="AF12" s="100" t="s">
        <v>556</v>
      </c>
      <c r="AG12" s="100" t="s">
        <v>556</v>
      </c>
      <c r="AH12" s="100" t="s">
        <v>556</v>
      </c>
      <c r="AI12" s="100" t="s">
        <v>557</v>
      </c>
      <c r="AJ12" s="100" t="s">
        <v>558</v>
      </c>
      <c r="AK12" s="100"/>
      <c r="AL12" s="100" t="s">
        <v>316</v>
      </c>
      <c r="AM12" s="101">
        <v>132</v>
      </c>
      <c r="AN12" s="102">
        <v>20.96</v>
      </c>
      <c r="AO12" s="104">
        <f t="shared" si="0"/>
        <v>2766.72</v>
      </c>
      <c r="AP12" s="105">
        <f t="shared" si="1"/>
        <v>0</v>
      </c>
      <c r="AQ12" s="102">
        <v>16.77</v>
      </c>
      <c r="AR12" s="104">
        <f t="shared" si="2"/>
        <v>0</v>
      </c>
      <c r="AS12" s="106">
        <f t="shared" si="3"/>
        <v>2766.72</v>
      </c>
      <c r="AT12" s="105"/>
      <c r="AU12" s="107">
        <f t="shared" si="4"/>
        <v>2766.72</v>
      </c>
    </row>
    <row r="13" ht="11.5" spans="1:47">
      <c r="A13" s="100">
        <v>13</v>
      </c>
      <c r="B13" s="100" t="s">
        <v>89</v>
      </c>
      <c r="C13" s="100" t="s">
        <v>554</v>
      </c>
      <c r="D13" s="100" t="s">
        <v>555</v>
      </c>
      <c r="E13" s="100" t="s">
        <v>555</v>
      </c>
      <c r="F13" s="100" t="s">
        <v>555</v>
      </c>
      <c r="G13" s="100" t="s">
        <v>555</v>
      </c>
      <c r="H13" s="100" t="s">
        <v>555</v>
      </c>
      <c r="I13" s="100" t="s">
        <v>555</v>
      </c>
      <c r="J13" s="100" t="s">
        <v>555</v>
      </c>
      <c r="K13" s="100" t="s">
        <v>555</v>
      </c>
      <c r="L13" s="100" t="s">
        <v>555</v>
      </c>
      <c r="M13" s="100" t="s">
        <v>555</v>
      </c>
      <c r="N13" s="100" t="s">
        <v>555</v>
      </c>
      <c r="O13" s="100" t="s">
        <v>555</v>
      </c>
      <c r="P13" s="100" t="s">
        <v>555</v>
      </c>
      <c r="Q13" s="100" t="s">
        <v>555</v>
      </c>
      <c r="R13" s="100" t="s">
        <v>555</v>
      </c>
      <c r="S13" s="100" t="s">
        <v>555</v>
      </c>
      <c r="T13" s="100" t="s">
        <v>555</v>
      </c>
      <c r="U13" s="100" t="s">
        <v>555</v>
      </c>
      <c r="V13" s="100" t="s">
        <v>555</v>
      </c>
      <c r="W13" s="100" t="s">
        <v>555</v>
      </c>
      <c r="X13" s="100" t="s">
        <v>555</v>
      </c>
      <c r="Y13" s="100" t="s">
        <v>555</v>
      </c>
      <c r="Z13" s="100" t="s">
        <v>555</v>
      </c>
      <c r="AA13" s="100" t="s">
        <v>555</v>
      </c>
      <c r="AB13" s="100" t="s">
        <v>555</v>
      </c>
      <c r="AC13" s="100" t="s">
        <v>555</v>
      </c>
      <c r="AD13" s="100" t="s">
        <v>555</v>
      </c>
      <c r="AE13" s="100" t="s">
        <v>555</v>
      </c>
      <c r="AF13" s="100" t="s">
        <v>555</v>
      </c>
      <c r="AG13" s="100" t="s">
        <v>555</v>
      </c>
      <c r="AH13" s="100" t="s">
        <v>556</v>
      </c>
      <c r="AI13" s="100" t="s">
        <v>557</v>
      </c>
      <c r="AJ13" s="100" t="s">
        <v>558</v>
      </c>
      <c r="AK13" s="100"/>
      <c r="AL13" s="100" t="s">
        <v>575</v>
      </c>
      <c r="AM13" s="101">
        <v>167</v>
      </c>
      <c r="AN13" s="102">
        <v>20.96</v>
      </c>
      <c r="AO13" s="104">
        <f t="shared" si="0"/>
        <v>3500.32</v>
      </c>
      <c r="AP13" s="105">
        <f t="shared" si="1"/>
        <v>193</v>
      </c>
      <c r="AQ13" s="102">
        <v>16.77</v>
      </c>
      <c r="AR13" s="104">
        <f t="shared" si="2"/>
        <v>3236.61</v>
      </c>
      <c r="AS13" s="106">
        <f t="shared" si="3"/>
        <v>6736.93</v>
      </c>
      <c r="AT13" s="105"/>
      <c r="AU13" s="107">
        <f t="shared" si="4"/>
        <v>6736.93</v>
      </c>
    </row>
    <row r="14" ht="11.5" spans="1:47">
      <c r="A14" s="100">
        <v>14</v>
      </c>
      <c r="B14" s="100" t="s">
        <v>87</v>
      </c>
      <c r="C14" s="100" t="s">
        <v>576</v>
      </c>
      <c r="D14" s="100" t="s">
        <v>411</v>
      </c>
      <c r="E14" s="100" t="s">
        <v>411</v>
      </c>
      <c r="F14" s="100" t="s">
        <v>411</v>
      </c>
      <c r="G14" s="100" t="s">
        <v>411</v>
      </c>
      <c r="H14" s="100" t="s">
        <v>408</v>
      </c>
      <c r="I14" s="100" t="s">
        <v>556</v>
      </c>
      <c r="J14" s="100" t="s">
        <v>411</v>
      </c>
      <c r="K14" s="100" t="s">
        <v>555</v>
      </c>
      <c r="L14" s="100" t="s">
        <v>555</v>
      </c>
      <c r="M14" s="100" t="s">
        <v>555</v>
      </c>
      <c r="N14" s="100" t="s">
        <v>555</v>
      </c>
      <c r="O14" s="100" t="s">
        <v>408</v>
      </c>
      <c r="P14" s="100" t="s">
        <v>556</v>
      </c>
      <c r="Q14" s="100" t="s">
        <v>556</v>
      </c>
      <c r="R14" s="100" t="s">
        <v>555</v>
      </c>
      <c r="S14" s="100" t="s">
        <v>555</v>
      </c>
      <c r="T14" s="100" t="s">
        <v>555</v>
      </c>
      <c r="U14" s="100" t="s">
        <v>555</v>
      </c>
      <c r="V14" s="100" t="s">
        <v>408</v>
      </c>
      <c r="W14" s="100" t="s">
        <v>556</v>
      </c>
      <c r="X14" s="100" t="s">
        <v>555</v>
      </c>
      <c r="Y14" s="100" t="s">
        <v>555</v>
      </c>
      <c r="Z14" s="100" t="s">
        <v>555</v>
      </c>
      <c r="AA14" s="100" t="s">
        <v>555</v>
      </c>
      <c r="AB14" s="100" t="s">
        <v>555</v>
      </c>
      <c r="AC14" s="100" t="s">
        <v>410</v>
      </c>
      <c r="AD14" s="100" t="s">
        <v>556</v>
      </c>
      <c r="AE14" s="100" t="s">
        <v>555</v>
      </c>
      <c r="AF14" s="100" t="s">
        <v>555</v>
      </c>
      <c r="AG14" s="100" t="s">
        <v>555</v>
      </c>
      <c r="AH14" s="100" t="s">
        <v>556</v>
      </c>
      <c r="AI14" s="100" t="s">
        <v>557</v>
      </c>
      <c r="AJ14" s="100" t="s">
        <v>558</v>
      </c>
      <c r="AK14" s="100"/>
      <c r="AL14" s="100" t="s">
        <v>577</v>
      </c>
      <c r="AM14" s="101">
        <v>167</v>
      </c>
      <c r="AN14" s="102">
        <v>20.96</v>
      </c>
      <c r="AO14" s="104">
        <f t="shared" si="0"/>
        <v>3500.32</v>
      </c>
      <c r="AP14" s="105">
        <f t="shared" si="1"/>
        <v>105</v>
      </c>
      <c r="AQ14" s="102">
        <v>16.77</v>
      </c>
      <c r="AR14" s="104">
        <f t="shared" si="2"/>
        <v>1760.85</v>
      </c>
      <c r="AS14" s="106">
        <f t="shared" si="3"/>
        <v>5261.17</v>
      </c>
      <c r="AT14" s="105"/>
      <c r="AU14" s="107">
        <f t="shared" si="4"/>
        <v>5261.17</v>
      </c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T36"/>
  <sheetViews>
    <sheetView zoomScale="115" zoomScaleNormal="115" topLeftCell="A4" workbookViewId="0">
      <selection activeCell="M25" sqref="M25"/>
    </sheetView>
  </sheetViews>
  <sheetFormatPr defaultColWidth="11.7272727272727" defaultRowHeight="9.5"/>
  <cols>
    <col min="1" max="1" width="5.72727272727273" style="72" customWidth="1"/>
    <col min="2" max="2" width="3.36363636363636" style="72" customWidth="1"/>
    <col min="3" max="3" width="5.72727272727273" style="72" customWidth="1"/>
    <col min="4" max="4" width="3.36363636363636" style="72" customWidth="1"/>
    <col min="5" max="6" width="7.72727272727273" style="72" customWidth="1"/>
    <col min="7" max="8" width="8.63636363636364" style="72" customWidth="1"/>
    <col min="9" max="9" width="7.18181818181818" style="72" customWidth="1"/>
    <col min="10" max="10" width="2.66363636363636" style="72" customWidth="1"/>
    <col min="11" max="11" width="5.72727272727273" style="72" customWidth="1"/>
    <col min="12" max="12" width="4.27272727272727" style="72" customWidth="1"/>
    <col min="13" max="13" width="5.72727272727273" style="72" customWidth="1"/>
    <col min="14" max="14" width="10.1818181818182" style="72" customWidth="1"/>
    <col min="15" max="15" width="7.72727272727273" style="72" customWidth="1"/>
    <col min="16" max="16" width="8.63636363636364" style="72" customWidth="1"/>
    <col min="17" max="17" width="9.18181818181818" style="72" customWidth="1"/>
    <col min="18" max="18" width="8.63636363636364" style="72" customWidth="1"/>
    <col min="19" max="19" width="10.1818181818182" style="72" customWidth="1"/>
    <col min="20" max="20" width="8.63636363636364" style="72" customWidth="1"/>
    <col min="21" max="16384" width="11.7272727272727" style="72" customWidth="1"/>
  </cols>
  <sheetData>
    <row r="1" s="72" customFormat="1" spans="1:19">
      <c r="A1" s="73" t="s">
        <v>186</v>
      </c>
      <c r="B1" s="73"/>
      <c r="C1" s="73"/>
      <c r="D1" s="73"/>
      <c r="E1" s="73"/>
      <c r="F1" s="73"/>
      <c r="G1" s="73"/>
      <c r="H1" s="73"/>
      <c r="I1" s="73"/>
      <c r="J1" s="70"/>
      <c r="K1" s="84" t="s">
        <v>578</v>
      </c>
      <c r="L1" s="84"/>
      <c r="M1" s="84"/>
      <c r="N1" s="84"/>
      <c r="O1" s="84"/>
      <c r="P1" s="84"/>
      <c r="Q1" s="84"/>
      <c r="R1" s="84"/>
      <c r="S1" s="84"/>
    </row>
    <row r="2" s="72" customFormat="1" spans="1:20">
      <c r="A2" s="74" t="s">
        <v>174</v>
      </c>
      <c r="B2" s="74" t="s">
        <v>0</v>
      </c>
      <c r="C2" s="74" t="s">
        <v>19</v>
      </c>
      <c r="D2" s="74" t="s">
        <v>579</v>
      </c>
      <c r="E2" s="74" t="s">
        <v>18</v>
      </c>
      <c r="F2" s="74" t="s">
        <v>369</v>
      </c>
      <c r="G2" s="74" t="s">
        <v>103</v>
      </c>
      <c r="H2" s="74" t="s">
        <v>104</v>
      </c>
      <c r="I2" s="74" t="s">
        <v>156</v>
      </c>
      <c r="J2" s="70"/>
      <c r="K2" s="85" t="s">
        <v>174</v>
      </c>
      <c r="L2" s="85" t="s">
        <v>0</v>
      </c>
      <c r="M2" s="85" t="s">
        <v>19</v>
      </c>
      <c r="N2" s="85" t="s">
        <v>580</v>
      </c>
      <c r="O2" s="85" t="s">
        <v>581</v>
      </c>
      <c r="P2" s="85" t="s">
        <v>582</v>
      </c>
      <c r="Q2" s="85" t="s">
        <v>583</v>
      </c>
      <c r="R2" s="85" t="s">
        <v>584</v>
      </c>
      <c r="S2" s="85" t="s">
        <v>585</v>
      </c>
      <c r="T2" s="85" t="s">
        <v>586</v>
      </c>
    </row>
    <row r="3" s="72" customFormat="1" spans="1:20">
      <c r="A3" s="75">
        <v>201905</v>
      </c>
      <c r="B3" s="75">
        <v>1</v>
      </c>
      <c r="C3" s="75" t="s">
        <v>180</v>
      </c>
      <c r="D3" s="75" t="s">
        <v>587</v>
      </c>
      <c r="E3" s="75" t="s">
        <v>48</v>
      </c>
      <c r="F3" s="75" t="s">
        <v>226</v>
      </c>
      <c r="G3" s="76">
        <v>43514</v>
      </c>
      <c r="H3" s="77">
        <v>43603</v>
      </c>
      <c r="I3" s="75" t="s">
        <v>588</v>
      </c>
      <c r="J3" s="70"/>
      <c r="K3" s="69">
        <v>201905</v>
      </c>
      <c r="L3" s="75">
        <v>1</v>
      </c>
      <c r="M3" s="75" t="s">
        <v>295</v>
      </c>
      <c r="N3" s="77" t="s">
        <v>589</v>
      </c>
      <c r="O3" s="75" t="s">
        <v>190</v>
      </c>
      <c r="P3" s="75" t="s">
        <v>112</v>
      </c>
      <c r="Q3" s="75" t="s">
        <v>590</v>
      </c>
      <c r="R3" s="75" t="s">
        <v>190</v>
      </c>
      <c r="S3" s="75" t="s">
        <v>591</v>
      </c>
      <c r="T3" s="75" t="s">
        <v>112</v>
      </c>
    </row>
    <row r="4" s="72" customFormat="1" spans="1:20">
      <c r="A4" s="75">
        <v>201907</v>
      </c>
      <c r="B4" s="75">
        <v>2</v>
      </c>
      <c r="C4" s="75" t="s">
        <v>51</v>
      </c>
      <c r="D4" s="75" t="s">
        <v>592</v>
      </c>
      <c r="E4" s="75" t="s">
        <v>48</v>
      </c>
      <c r="F4" s="75" t="s">
        <v>226</v>
      </c>
      <c r="G4" s="76">
        <v>43579</v>
      </c>
      <c r="H4" s="77">
        <v>43670</v>
      </c>
      <c r="I4" s="75" t="s">
        <v>588</v>
      </c>
      <c r="J4" s="70"/>
      <c r="K4" s="69"/>
      <c r="L4" s="75">
        <v>2</v>
      </c>
      <c r="M4" s="75" t="s">
        <v>259</v>
      </c>
      <c r="N4" s="75" t="s">
        <v>593</v>
      </c>
      <c r="O4" s="75" t="s">
        <v>190</v>
      </c>
      <c r="P4" s="75" t="s">
        <v>112</v>
      </c>
      <c r="Q4" s="75" t="s">
        <v>594</v>
      </c>
      <c r="R4" s="75" t="s">
        <v>209</v>
      </c>
      <c r="S4" s="75" t="s">
        <v>595</v>
      </c>
      <c r="T4" s="75" t="s">
        <v>112</v>
      </c>
    </row>
    <row r="5" s="72" customFormat="1" spans="1:20">
      <c r="A5" s="69">
        <v>201908</v>
      </c>
      <c r="B5" s="75">
        <v>3</v>
      </c>
      <c r="C5" s="75" t="s">
        <v>213</v>
      </c>
      <c r="D5" s="78" t="s">
        <v>587</v>
      </c>
      <c r="E5" s="75" t="s">
        <v>44</v>
      </c>
      <c r="F5" s="75" t="s">
        <v>214</v>
      </c>
      <c r="G5" s="76">
        <v>43626</v>
      </c>
      <c r="H5" s="77">
        <v>43678</v>
      </c>
      <c r="I5" s="75" t="s">
        <v>596</v>
      </c>
      <c r="J5" s="70"/>
      <c r="K5" s="69">
        <v>201906</v>
      </c>
      <c r="L5" s="75">
        <v>3</v>
      </c>
      <c r="M5" s="75" t="s">
        <v>198</v>
      </c>
      <c r="N5" s="77" t="s">
        <v>40</v>
      </c>
      <c r="O5" s="75" t="s">
        <v>184</v>
      </c>
      <c r="P5" s="75">
        <v>7000</v>
      </c>
      <c r="Q5" s="75" t="s">
        <v>336</v>
      </c>
      <c r="R5" s="72" t="s">
        <v>209</v>
      </c>
      <c r="S5" s="75" t="s">
        <v>597</v>
      </c>
      <c r="T5" s="75">
        <v>7000</v>
      </c>
    </row>
    <row r="6" s="72" customFormat="1" spans="1:20">
      <c r="A6" s="69">
        <v>201909</v>
      </c>
      <c r="B6" s="75">
        <v>4</v>
      </c>
      <c r="C6" s="75" t="s">
        <v>228</v>
      </c>
      <c r="D6" s="78" t="s">
        <v>592</v>
      </c>
      <c r="E6" s="75" t="s">
        <v>598</v>
      </c>
      <c r="F6" s="75" t="s">
        <v>221</v>
      </c>
      <c r="G6" s="76">
        <v>43658</v>
      </c>
      <c r="H6" s="77">
        <v>43709</v>
      </c>
      <c r="I6" s="75" t="s">
        <v>596</v>
      </c>
      <c r="J6" s="70"/>
      <c r="K6" s="69">
        <v>201908</v>
      </c>
      <c r="L6" s="75">
        <v>4</v>
      </c>
      <c r="M6" s="75" t="s">
        <v>332</v>
      </c>
      <c r="N6" s="77" t="s">
        <v>599</v>
      </c>
      <c r="O6" s="75" t="s">
        <v>190</v>
      </c>
      <c r="P6" s="75" t="s">
        <v>112</v>
      </c>
      <c r="Q6" s="75" t="s">
        <v>316</v>
      </c>
      <c r="R6" s="72" t="s">
        <v>190</v>
      </c>
      <c r="S6" s="75" t="s">
        <v>600</v>
      </c>
      <c r="T6" s="75" t="s">
        <v>112</v>
      </c>
    </row>
    <row r="7" s="72" customFormat="1" spans="1:20">
      <c r="A7" s="69">
        <v>201910</v>
      </c>
      <c r="B7" s="75">
        <v>5</v>
      </c>
      <c r="C7" s="75" t="s">
        <v>225</v>
      </c>
      <c r="D7" s="78" t="s">
        <v>587</v>
      </c>
      <c r="E7" s="75" t="s">
        <v>44</v>
      </c>
      <c r="F7" s="75" t="s">
        <v>360</v>
      </c>
      <c r="G7" s="76">
        <v>43649</v>
      </c>
      <c r="H7" s="77">
        <v>43741</v>
      </c>
      <c r="I7" s="75" t="s">
        <v>588</v>
      </c>
      <c r="J7" s="70"/>
      <c r="K7" s="70">
        <v>202001</v>
      </c>
      <c r="L7" s="75">
        <v>5</v>
      </c>
      <c r="M7" s="70" t="s">
        <v>289</v>
      </c>
      <c r="N7" s="70" t="s">
        <v>601</v>
      </c>
      <c r="O7" s="70" t="s">
        <v>209</v>
      </c>
      <c r="P7" s="70">
        <v>5000</v>
      </c>
      <c r="Q7" s="70" t="s">
        <v>602</v>
      </c>
      <c r="R7" s="70" t="s">
        <v>291</v>
      </c>
      <c r="S7" s="70" t="s">
        <v>603</v>
      </c>
      <c r="T7" s="70">
        <v>5000</v>
      </c>
    </row>
    <row r="8" s="72" customFormat="1" spans="1:20">
      <c r="A8" s="69">
        <v>201910</v>
      </c>
      <c r="B8" s="75">
        <v>6</v>
      </c>
      <c r="C8" s="75" t="s">
        <v>60</v>
      </c>
      <c r="D8" s="78" t="s">
        <v>592</v>
      </c>
      <c r="E8" s="75" t="s">
        <v>185</v>
      </c>
      <c r="F8" s="75" t="s">
        <v>209</v>
      </c>
      <c r="G8" s="76">
        <v>43666</v>
      </c>
      <c r="H8" s="77">
        <v>43758</v>
      </c>
      <c r="I8" s="75" t="s">
        <v>588</v>
      </c>
      <c r="J8" s="70"/>
      <c r="K8" s="70"/>
      <c r="L8" s="75">
        <v>6</v>
      </c>
      <c r="M8" s="70" t="s">
        <v>60</v>
      </c>
      <c r="N8" s="70" t="s">
        <v>601</v>
      </c>
      <c r="O8" s="70" t="s">
        <v>270</v>
      </c>
      <c r="P8" s="70">
        <v>4000</v>
      </c>
      <c r="Q8" s="70" t="s">
        <v>316</v>
      </c>
      <c r="R8" s="70" t="s">
        <v>291</v>
      </c>
      <c r="S8" s="70" t="s">
        <v>604</v>
      </c>
      <c r="T8" s="70">
        <v>4500</v>
      </c>
    </row>
    <row r="9" s="72" customFormat="1" spans="1:20">
      <c r="A9" s="69">
        <v>201912</v>
      </c>
      <c r="B9" s="75">
        <v>7</v>
      </c>
      <c r="C9" s="75" t="s">
        <v>36</v>
      </c>
      <c r="D9" s="78" t="s">
        <v>587</v>
      </c>
      <c r="E9" s="75" t="s">
        <v>34</v>
      </c>
      <c r="F9" s="75" t="s">
        <v>240</v>
      </c>
      <c r="G9" s="76">
        <v>43770</v>
      </c>
      <c r="H9" s="77">
        <v>43800</v>
      </c>
      <c r="I9" s="75" t="s">
        <v>596</v>
      </c>
      <c r="J9" s="70"/>
      <c r="K9" s="70">
        <v>202006</v>
      </c>
      <c r="L9" s="75">
        <v>7</v>
      </c>
      <c r="M9" s="70" t="s">
        <v>66</v>
      </c>
      <c r="N9" s="70" t="s">
        <v>38</v>
      </c>
      <c r="O9" s="70" t="s">
        <v>270</v>
      </c>
      <c r="P9" s="70">
        <v>4500</v>
      </c>
      <c r="Q9" s="70" t="s">
        <v>292</v>
      </c>
      <c r="R9" s="70" t="s">
        <v>209</v>
      </c>
      <c r="S9" s="70" t="s">
        <v>605</v>
      </c>
      <c r="T9" s="70">
        <v>5000</v>
      </c>
    </row>
    <row r="10" s="72" customFormat="1" spans="1:20">
      <c r="A10" s="69">
        <v>202002</v>
      </c>
      <c r="B10" s="75">
        <v>8</v>
      </c>
      <c r="C10" s="69" t="s">
        <v>42</v>
      </c>
      <c r="D10" s="69" t="s">
        <v>592</v>
      </c>
      <c r="E10" s="69" t="s">
        <v>38</v>
      </c>
      <c r="F10" s="69" t="s">
        <v>254</v>
      </c>
      <c r="G10" s="76">
        <v>43770</v>
      </c>
      <c r="H10" s="76">
        <v>43862</v>
      </c>
      <c r="I10" s="69" t="s">
        <v>588</v>
      </c>
      <c r="J10" s="70"/>
      <c r="K10" s="69">
        <v>202007</v>
      </c>
      <c r="L10" s="75">
        <v>8</v>
      </c>
      <c r="M10" s="69" t="s">
        <v>59</v>
      </c>
      <c r="N10" s="69" t="s">
        <v>38</v>
      </c>
      <c r="O10" s="70" t="s">
        <v>209</v>
      </c>
      <c r="P10" s="70">
        <v>4500</v>
      </c>
      <c r="Q10" s="69" t="s">
        <v>297</v>
      </c>
      <c r="R10" s="69" t="s">
        <v>606</v>
      </c>
      <c r="S10" s="69" t="s">
        <v>607</v>
      </c>
      <c r="T10" s="70">
        <v>5500</v>
      </c>
    </row>
    <row r="11" s="72" customFormat="1" spans="1:20">
      <c r="A11" s="69">
        <v>202005</v>
      </c>
      <c r="B11" s="69">
        <v>9</v>
      </c>
      <c r="C11" s="69" t="s">
        <v>54</v>
      </c>
      <c r="D11" s="69" t="s">
        <v>592</v>
      </c>
      <c r="E11" s="69" t="s">
        <v>52</v>
      </c>
      <c r="F11" s="69" t="s">
        <v>195</v>
      </c>
      <c r="G11" s="76">
        <v>43928</v>
      </c>
      <c r="H11" s="76">
        <v>43958</v>
      </c>
      <c r="I11" s="69" t="s">
        <v>596</v>
      </c>
      <c r="J11" s="70"/>
      <c r="K11" s="69"/>
      <c r="L11" s="75">
        <v>9</v>
      </c>
      <c r="M11" s="69" t="s">
        <v>92</v>
      </c>
      <c r="N11" s="69" t="s">
        <v>608</v>
      </c>
      <c r="O11" s="69" t="s">
        <v>190</v>
      </c>
      <c r="P11" s="69" t="s">
        <v>112</v>
      </c>
      <c r="Q11" s="69" t="s">
        <v>609</v>
      </c>
      <c r="R11" s="69" t="s">
        <v>190</v>
      </c>
      <c r="S11" s="93" t="s">
        <v>604</v>
      </c>
      <c r="T11" s="70" t="s">
        <v>112</v>
      </c>
    </row>
    <row r="12" s="72" customFormat="1" spans="1:20">
      <c r="A12" s="69">
        <v>202007</v>
      </c>
      <c r="B12" s="75">
        <v>10</v>
      </c>
      <c r="C12" s="69" t="s">
        <v>59</v>
      </c>
      <c r="D12" s="69" t="s">
        <v>592</v>
      </c>
      <c r="E12" s="69" t="s">
        <v>38</v>
      </c>
      <c r="F12" s="69" t="s">
        <v>209</v>
      </c>
      <c r="G12" s="76">
        <v>43946</v>
      </c>
      <c r="H12" s="76">
        <v>44013</v>
      </c>
      <c r="I12" s="69" t="s">
        <v>596</v>
      </c>
      <c r="J12" s="70"/>
      <c r="K12" s="86">
        <v>202008</v>
      </c>
      <c r="L12" s="75">
        <v>10</v>
      </c>
      <c r="M12" s="86" t="s">
        <v>60</v>
      </c>
      <c r="N12" s="86" t="s">
        <v>316</v>
      </c>
      <c r="O12" s="86" t="s">
        <v>291</v>
      </c>
      <c r="P12" s="86">
        <v>4500</v>
      </c>
      <c r="Q12" s="86" t="s">
        <v>316</v>
      </c>
      <c r="R12" s="86" t="s">
        <v>606</v>
      </c>
      <c r="S12" s="94" t="s">
        <v>607</v>
      </c>
      <c r="T12" s="70">
        <v>5500</v>
      </c>
    </row>
    <row r="13" s="72" customFormat="1" spans="1:20">
      <c r="A13" s="69">
        <v>202007</v>
      </c>
      <c r="B13" s="75">
        <v>11</v>
      </c>
      <c r="C13" s="69" t="s">
        <v>284</v>
      </c>
      <c r="D13" s="69" t="s">
        <v>592</v>
      </c>
      <c r="E13" s="69" t="s">
        <v>610</v>
      </c>
      <c r="F13" s="69" t="s">
        <v>190</v>
      </c>
      <c r="G13" s="76">
        <v>43942</v>
      </c>
      <c r="H13" s="76">
        <v>44033</v>
      </c>
      <c r="I13" s="69" t="s">
        <v>588</v>
      </c>
      <c r="J13" s="70"/>
      <c r="K13" s="70">
        <v>202010</v>
      </c>
      <c r="L13" s="75">
        <v>11</v>
      </c>
      <c r="M13" s="70" t="s">
        <v>59</v>
      </c>
      <c r="N13" s="70" t="s">
        <v>297</v>
      </c>
      <c r="O13" s="70" t="s">
        <v>606</v>
      </c>
      <c r="P13" s="70">
        <v>6000</v>
      </c>
      <c r="Q13" s="70" t="s">
        <v>611</v>
      </c>
      <c r="R13" s="70" t="s">
        <v>606</v>
      </c>
      <c r="S13" s="95" t="s">
        <v>604</v>
      </c>
      <c r="T13" s="70">
        <v>6000</v>
      </c>
    </row>
    <row r="14" s="72" customFormat="1" spans="1:20">
      <c r="A14" s="69">
        <v>202007</v>
      </c>
      <c r="B14" s="75">
        <v>12</v>
      </c>
      <c r="C14" s="69" t="s">
        <v>66</v>
      </c>
      <c r="D14" s="69" t="s">
        <v>592</v>
      </c>
      <c r="E14" s="69" t="s">
        <v>38</v>
      </c>
      <c r="F14" s="69" t="s">
        <v>230</v>
      </c>
      <c r="G14" s="76">
        <v>43909</v>
      </c>
      <c r="H14" s="76">
        <v>44013</v>
      </c>
      <c r="I14" s="69" t="s">
        <v>596</v>
      </c>
      <c r="J14" s="70"/>
      <c r="K14" s="72">
        <v>202010</v>
      </c>
      <c r="L14" s="75">
        <v>12</v>
      </c>
      <c r="M14" s="72" t="s">
        <v>60</v>
      </c>
      <c r="N14" s="72" t="s">
        <v>316</v>
      </c>
      <c r="O14" s="72" t="s">
        <v>606</v>
      </c>
      <c r="P14" s="72">
        <v>5500</v>
      </c>
      <c r="Q14" s="72" t="s">
        <v>316</v>
      </c>
      <c r="R14" s="72" t="s">
        <v>291</v>
      </c>
      <c r="S14" s="72" t="s">
        <v>612</v>
      </c>
      <c r="T14" s="70">
        <v>5000</v>
      </c>
    </row>
    <row r="15" s="72" customFormat="1" spans="1:20">
      <c r="A15" s="69">
        <v>202008</v>
      </c>
      <c r="B15" s="75">
        <v>13</v>
      </c>
      <c r="C15" s="70" t="s">
        <v>87</v>
      </c>
      <c r="D15" s="70" t="s">
        <v>592</v>
      </c>
      <c r="E15" s="70" t="s">
        <v>610</v>
      </c>
      <c r="F15" s="70" t="s">
        <v>190</v>
      </c>
      <c r="G15" s="76">
        <v>43979</v>
      </c>
      <c r="H15" s="76">
        <v>44071</v>
      </c>
      <c r="I15" s="70" t="s">
        <v>588</v>
      </c>
      <c r="J15" s="70"/>
      <c r="K15" s="70">
        <v>202011</v>
      </c>
      <c r="L15" s="75">
        <v>13</v>
      </c>
      <c r="M15" s="70" t="s">
        <v>60</v>
      </c>
      <c r="N15" s="70" t="s">
        <v>316</v>
      </c>
      <c r="O15" s="70" t="s">
        <v>606</v>
      </c>
      <c r="P15" s="70">
        <v>5000</v>
      </c>
      <c r="Q15" s="70" t="s">
        <v>613</v>
      </c>
      <c r="R15" s="70" t="s">
        <v>614</v>
      </c>
      <c r="S15" s="95" t="s">
        <v>604</v>
      </c>
      <c r="T15" s="70">
        <v>5000</v>
      </c>
    </row>
    <row r="16" s="72" customFormat="1" spans="1:20">
      <c r="A16" s="69">
        <v>202009</v>
      </c>
      <c r="B16" s="75">
        <v>14</v>
      </c>
      <c r="C16" s="70" t="s">
        <v>92</v>
      </c>
      <c r="D16" s="70" t="s">
        <v>592</v>
      </c>
      <c r="E16" s="70" t="s">
        <v>610</v>
      </c>
      <c r="F16" s="70" t="s">
        <v>190</v>
      </c>
      <c r="G16" s="76">
        <v>43987</v>
      </c>
      <c r="H16" s="76">
        <v>44079</v>
      </c>
      <c r="I16" s="70" t="s">
        <v>588</v>
      </c>
      <c r="J16" s="70"/>
      <c r="K16" s="70">
        <v>202101</v>
      </c>
      <c r="L16" s="75">
        <v>14</v>
      </c>
      <c r="M16" s="70" t="s">
        <v>67</v>
      </c>
      <c r="N16" s="70" t="s">
        <v>609</v>
      </c>
      <c r="O16" s="70" t="s">
        <v>270</v>
      </c>
      <c r="P16" s="70">
        <v>4500</v>
      </c>
      <c r="Q16" s="70" t="s">
        <v>615</v>
      </c>
      <c r="R16" s="70" t="s">
        <v>270</v>
      </c>
      <c r="S16" s="95" t="s">
        <v>604</v>
      </c>
      <c r="T16" s="70">
        <v>4500</v>
      </c>
    </row>
    <row r="17" s="72" customFormat="1" spans="1:20">
      <c r="A17" s="69">
        <v>202010</v>
      </c>
      <c r="B17" s="75">
        <v>15</v>
      </c>
      <c r="C17" s="69" t="s">
        <v>313</v>
      </c>
      <c r="D17" s="69" t="s">
        <v>592</v>
      </c>
      <c r="E17" s="69" t="s">
        <v>610</v>
      </c>
      <c r="F17" s="69" t="s">
        <v>190</v>
      </c>
      <c r="G17" s="76">
        <v>44027</v>
      </c>
      <c r="H17" s="76">
        <v>44119</v>
      </c>
      <c r="I17" s="69" t="s">
        <v>588</v>
      </c>
      <c r="J17" s="70"/>
      <c r="K17" s="87">
        <v>202105</v>
      </c>
      <c r="L17" s="75">
        <v>15</v>
      </c>
      <c r="M17" s="69" t="s">
        <v>95</v>
      </c>
      <c r="N17" s="69" t="s">
        <v>316</v>
      </c>
      <c r="O17" s="69" t="s">
        <v>606</v>
      </c>
      <c r="P17" s="69">
        <v>5500</v>
      </c>
      <c r="Q17" s="69" t="s">
        <v>316</v>
      </c>
      <c r="R17" s="69" t="s">
        <v>190</v>
      </c>
      <c r="S17" s="93" t="s">
        <v>616</v>
      </c>
      <c r="T17" s="69" t="s">
        <v>112</v>
      </c>
    </row>
    <row r="18" s="72" customFormat="1" spans="1:20">
      <c r="A18" s="69">
        <v>202011</v>
      </c>
      <c r="B18" s="75">
        <v>16</v>
      </c>
      <c r="C18" s="69" t="s">
        <v>81</v>
      </c>
      <c r="D18" s="69" t="s">
        <v>592</v>
      </c>
      <c r="E18" s="69" t="s">
        <v>610</v>
      </c>
      <c r="F18" s="69" t="s">
        <v>190</v>
      </c>
      <c r="G18" s="76">
        <v>44054</v>
      </c>
      <c r="H18" s="76">
        <v>44145</v>
      </c>
      <c r="I18" s="69" t="s">
        <v>588</v>
      </c>
      <c r="J18" s="70"/>
      <c r="K18" s="88"/>
      <c r="L18" s="75">
        <v>16</v>
      </c>
      <c r="M18" s="69" t="s">
        <v>45</v>
      </c>
      <c r="N18" s="69" t="s">
        <v>44</v>
      </c>
      <c r="O18" s="69" t="s">
        <v>269</v>
      </c>
      <c r="P18" s="69">
        <v>6000</v>
      </c>
      <c r="Q18" s="69" t="s">
        <v>44</v>
      </c>
      <c r="R18" s="69" t="s">
        <v>214</v>
      </c>
      <c r="S18" s="93" t="s">
        <v>607</v>
      </c>
      <c r="T18" s="69">
        <v>8000</v>
      </c>
    </row>
    <row r="19" s="72" customFormat="1" spans="1:20">
      <c r="A19" s="69">
        <v>202012</v>
      </c>
      <c r="B19" s="75">
        <v>17</v>
      </c>
      <c r="C19" s="69" t="s">
        <v>36</v>
      </c>
      <c r="D19" s="69" t="s">
        <v>587</v>
      </c>
      <c r="E19" s="69" t="s">
        <v>44</v>
      </c>
      <c r="F19" s="69" t="s">
        <v>617</v>
      </c>
      <c r="G19" s="76">
        <v>44075</v>
      </c>
      <c r="H19" s="76">
        <v>44166</v>
      </c>
      <c r="I19" s="69" t="s">
        <v>618</v>
      </c>
      <c r="J19" s="70"/>
      <c r="K19" s="89"/>
      <c r="L19" s="75">
        <v>17</v>
      </c>
      <c r="M19" s="69" t="s">
        <v>36</v>
      </c>
      <c r="N19" s="69" t="s">
        <v>44</v>
      </c>
      <c r="O19" s="69" t="s">
        <v>214</v>
      </c>
      <c r="P19" s="69">
        <v>8000</v>
      </c>
      <c r="Q19" s="69" t="s">
        <v>34</v>
      </c>
      <c r="R19" s="69" t="s">
        <v>326</v>
      </c>
      <c r="S19" s="93" t="s">
        <v>604</v>
      </c>
      <c r="T19" s="69" t="s">
        <v>619</v>
      </c>
    </row>
    <row r="20" s="72" customFormat="1" spans="1:20">
      <c r="A20" s="69">
        <v>202101</v>
      </c>
      <c r="B20" s="69">
        <v>18</v>
      </c>
      <c r="C20" s="69" t="s">
        <v>47</v>
      </c>
      <c r="D20" s="69" t="s">
        <v>587</v>
      </c>
      <c r="E20" s="69" t="s">
        <v>44</v>
      </c>
      <c r="F20" s="69" t="s">
        <v>360</v>
      </c>
      <c r="G20" s="76">
        <v>44116</v>
      </c>
      <c r="H20" s="76">
        <v>44208</v>
      </c>
      <c r="I20" s="69" t="s">
        <v>588</v>
      </c>
      <c r="J20" s="70"/>
      <c r="K20" s="90">
        <v>202106</v>
      </c>
      <c r="L20" s="80">
        <v>18</v>
      </c>
      <c r="M20" s="79" t="s">
        <v>59</v>
      </c>
      <c r="N20" s="79" t="s">
        <v>336</v>
      </c>
      <c r="O20" s="79" t="s">
        <v>606</v>
      </c>
      <c r="P20" s="79">
        <v>6000</v>
      </c>
      <c r="Q20" s="79" t="s">
        <v>336</v>
      </c>
      <c r="R20" s="79" t="s">
        <v>209</v>
      </c>
      <c r="S20" s="96" t="s">
        <v>620</v>
      </c>
      <c r="T20" s="79">
        <v>5500</v>
      </c>
    </row>
    <row r="21" s="72" customFormat="1" spans="1:20">
      <c r="A21" s="69">
        <v>202102</v>
      </c>
      <c r="B21" s="75">
        <v>19</v>
      </c>
      <c r="C21" s="69" t="s">
        <v>72</v>
      </c>
      <c r="D21" s="69" t="s">
        <v>592</v>
      </c>
      <c r="E21" s="69" t="s">
        <v>70</v>
      </c>
      <c r="F21" s="69" t="s">
        <v>319</v>
      </c>
      <c r="G21" s="76">
        <v>44137</v>
      </c>
      <c r="H21" s="76">
        <v>43862</v>
      </c>
      <c r="I21" s="69" t="s">
        <v>588</v>
      </c>
      <c r="J21" s="70"/>
      <c r="K21" s="91"/>
      <c r="L21" s="80">
        <v>19</v>
      </c>
      <c r="M21" s="79" t="s">
        <v>66</v>
      </c>
      <c r="N21" s="79" t="s">
        <v>336</v>
      </c>
      <c r="O21" s="79" t="s">
        <v>209</v>
      </c>
      <c r="P21" s="79">
        <v>5500</v>
      </c>
      <c r="Q21" s="79" t="s">
        <v>336</v>
      </c>
      <c r="R21" s="79" t="s">
        <v>606</v>
      </c>
      <c r="S21" s="96" t="s">
        <v>607</v>
      </c>
      <c r="T21" s="79">
        <v>6000</v>
      </c>
    </row>
    <row r="22" s="72" customFormat="1" spans="1:20">
      <c r="A22" s="69">
        <v>202103</v>
      </c>
      <c r="B22" s="75">
        <v>20</v>
      </c>
      <c r="C22" s="70" t="s">
        <v>621</v>
      </c>
      <c r="D22" s="70" t="s">
        <v>592</v>
      </c>
      <c r="E22" s="70" t="s">
        <v>336</v>
      </c>
      <c r="F22" s="70" t="s">
        <v>335</v>
      </c>
      <c r="G22" s="76">
        <v>44197</v>
      </c>
      <c r="H22" s="76">
        <v>44286</v>
      </c>
      <c r="I22" s="70" t="s">
        <v>588</v>
      </c>
      <c r="J22" s="70"/>
      <c r="K22" s="92"/>
      <c r="L22" s="80">
        <v>20</v>
      </c>
      <c r="M22" s="79" t="s">
        <v>54</v>
      </c>
      <c r="N22" s="79" t="s">
        <v>52</v>
      </c>
      <c r="O22" s="79" t="s">
        <v>195</v>
      </c>
      <c r="P22" s="79">
        <v>7000</v>
      </c>
      <c r="Q22" s="79" t="s">
        <v>52</v>
      </c>
      <c r="R22" s="79" t="s">
        <v>195</v>
      </c>
      <c r="S22" s="79" t="s">
        <v>622</v>
      </c>
      <c r="T22" s="79">
        <v>7500</v>
      </c>
    </row>
    <row r="23" s="72" customFormat="1" spans="1:20">
      <c r="A23" s="79">
        <v>202106</v>
      </c>
      <c r="B23" s="80">
        <v>21</v>
      </c>
      <c r="C23" s="79" t="s">
        <v>85</v>
      </c>
      <c r="D23" s="79" t="s">
        <v>592</v>
      </c>
      <c r="E23" s="79" t="s">
        <v>73</v>
      </c>
      <c r="F23" s="79" t="s">
        <v>224</v>
      </c>
      <c r="G23" s="81">
        <v>44308</v>
      </c>
      <c r="H23" s="81">
        <v>44348</v>
      </c>
      <c r="I23" s="79" t="s">
        <v>596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="72" customFormat="1" spans="1:20">
      <c r="A24" s="79">
        <v>202106</v>
      </c>
      <c r="B24" s="80">
        <v>22</v>
      </c>
      <c r="C24" s="79" t="s">
        <v>88</v>
      </c>
      <c r="D24" s="79" t="s">
        <v>592</v>
      </c>
      <c r="E24" s="79" t="s">
        <v>73</v>
      </c>
      <c r="F24" s="79" t="s">
        <v>190</v>
      </c>
      <c r="G24" s="81">
        <v>44279</v>
      </c>
      <c r="H24" s="81">
        <v>44348</v>
      </c>
      <c r="I24" s="79" t="s">
        <v>596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="72" customFormat="1" spans="1:20">
      <c r="A25" s="79">
        <v>202106</v>
      </c>
      <c r="B25" s="80">
        <v>23</v>
      </c>
      <c r="C25" s="79" t="s">
        <v>89</v>
      </c>
      <c r="D25" s="79" t="s">
        <v>592</v>
      </c>
      <c r="E25" s="79" t="s">
        <v>73</v>
      </c>
      <c r="F25" s="79" t="s">
        <v>190</v>
      </c>
      <c r="G25" s="81">
        <v>44282</v>
      </c>
      <c r="H25" s="81">
        <v>44348</v>
      </c>
      <c r="I25" s="79" t="s">
        <v>596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="72" customFormat="1" spans="1:20">
      <c r="A26" s="79">
        <v>202106</v>
      </c>
      <c r="B26" s="80">
        <v>24</v>
      </c>
      <c r="C26" s="79" t="s">
        <v>43</v>
      </c>
      <c r="D26" s="79" t="s">
        <v>592</v>
      </c>
      <c r="E26" s="79" t="s">
        <v>40</v>
      </c>
      <c r="F26" s="79" t="s">
        <v>184</v>
      </c>
      <c r="G26" s="81">
        <v>44260</v>
      </c>
      <c r="H26" s="81">
        <v>44348</v>
      </c>
      <c r="I26" s="79" t="s">
        <v>588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="72" customFormat="1" spans="1:20">
      <c r="A27" s="69"/>
      <c r="B27" s="75">
        <v>25</v>
      </c>
      <c r="C27" s="70"/>
      <c r="D27" s="70"/>
      <c r="E27" s="70"/>
      <c r="F27" s="70"/>
      <c r="G27" s="76"/>
      <c r="H27" s="76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="72" customFormat="1" spans="1:20">
      <c r="A28" s="69"/>
      <c r="B28" s="75">
        <v>26</v>
      </c>
      <c r="C28" s="70"/>
      <c r="D28" s="70"/>
      <c r="E28" s="70"/>
      <c r="F28" s="70"/>
      <c r="G28" s="76"/>
      <c r="H28" s="76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="72" customFormat="1" spans="1:20">
      <c r="A29" s="69"/>
      <c r="B29" s="69">
        <v>27</v>
      </c>
      <c r="C29" s="70"/>
      <c r="D29" s="70"/>
      <c r="E29" s="70"/>
      <c r="F29" s="70"/>
      <c r="G29" s="76"/>
      <c r="H29" s="76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="72" customFormat="1" spans="1:20">
      <c r="A30" s="69"/>
      <c r="B30" s="75">
        <v>28</v>
      </c>
      <c r="C30" s="70"/>
      <c r="D30" s="70"/>
      <c r="E30" s="70"/>
      <c r="F30" s="70"/>
      <c r="G30" s="76"/>
      <c r="H30" s="76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="72" customFormat="1" spans="1:20">
      <c r="A31" s="69"/>
      <c r="B31" s="75">
        <v>29</v>
      </c>
      <c r="C31" s="70"/>
      <c r="D31" s="70"/>
      <c r="E31" s="70"/>
      <c r="F31" s="70"/>
      <c r="G31" s="76"/>
      <c r="H31" s="76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>
      <c r="A32" s="69"/>
      <c r="B32" s="75">
        <v>30</v>
      </c>
      <c r="C32" s="70"/>
      <c r="D32" s="70"/>
      <c r="E32" s="70"/>
      <c r="F32" s="70"/>
      <c r="G32" s="76"/>
      <c r="H32" s="76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>
      <c r="A33" s="69"/>
      <c r="B33" s="75">
        <v>31</v>
      </c>
      <c r="C33" s="70"/>
      <c r="D33" s="70"/>
      <c r="E33" s="70"/>
      <c r="F33" s="70"/>
      <c r="G33" s="76"/>
      <c r="H33" s="76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1:20">
      <c r="A34" s="69"/>
      <c r="B34" s="75">
        <v>32</v>
      </c>
      <c r="C34" s="70"/>
      <c r="D34" s="70"/>
      <c r="E34" s="70"/>
      <c r="F34" s="70"/>
      <c r="G34" s="76"/>
      <c r="H34" s="76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>
      <c r="A35" s="69"/>
      <c r="B35" s="75">
        <v>33</v>
      </c>
      <c r="C35" s="70"/>
      <c r="D35" s="70"/>
      <c r="E35" s="70"/>
      <c r="F35" s="70"/>
      <c r="G35" s="76"/>
      <c r="H35" s="76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</row>
    <row r="36" spans="1:8">
      <c r="A36" s="82"/>
      <c r="G36" s="83"/>
      <c r="H36" s="83"/>
    </row>
  </sheetData>
  <mergeCells count="5">
    <mergeCell ref="K3:K4"/>
    <mergeCell ref="K7:K8"/>
    <mergeCell ref="K10:K11"/>
    <mergeCell ref="K17:K19"/>
    <mergeCell ref="K20:K2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6"/>
  <sheetViews>
    <sheetView zoomScale="115" zoomScaleNormal="115" workbookViewId="0">
      <selection activeCell="E21" sqref="E21"/>
    </sheetView>
  </sheetViews>
  <sheetFormatPr defaultColWidth="9" defaultRowHeight="9.5" outlineLevelRow="5" outlineLevelCol="6"/>
  <cols>
    <col min="1" max="1" width="7.18181818181818" style="67" customWidth="1"/>
    <col min="2" max="2" width="5.72727272727273" style="67" customWidth="1"/>
    <col min="3" max="3" width="13.4545454545455" style="67" customWidth="1"/>
    <col min="4" max="4" width="49.9090909090909" style="67" customWidth="1"/>
    <col min="5" max="6" width="7.18181818181818" style="67" customWidth="1"/>
    <col min="7" max="7" width="4.27272727272727" style="67" customWidth="1"/>
    <col min="8" max="16384" width="9" style="67"/>
  </cols>
  <sheetData>
    <row r="1" spans="1:7">
      <c r="A1" s="68" t="s">
        <v>623</v>
      </c>
      <c r="B1" s="68" t="s">
        <v>19</v>
      </c>
      <c r="C1" s="68" t="s">
        <v>585</v>
      </c>
      <c r="D1" s="68" t="s">
        <v>624</v>
      </c>
      <c r="E1" s="68" t="s">
        <v>625</v>
      </c>
      <c r="F1" s="68" t="s">
        <v>626</v>
      </c>
      <c r="G1" s="68" t="s">
        <v>156</v>
      </c>
    </row>
    <row r="2" spans="1:7">
      <c r="A2" s="69" t="s">
        <v>627</v>
      </c>
      <c r="B2" s="70" t="s">
        <v>47</v>
      </c>
      <c r="C2" s="71" t="s">
        <v>628</v>
      </c>
      <c r="D2" s="71" t="s">
        <v>629</v>
      </c>
      <c r="E2" s="69" t="s">
        <v>153</v>
      </c>
      <c r="F2" s="69">
        <v>0</v>
      </c>
      <c r="G2" s="69"/>
    </row>
    <row r="3" ht="38" spans="1:7">
      <c r="A3" s="69"/>
      <c r="B3" s="70" t="s">
        <v>51</v>
      </c>
      <c r="C3" s="69" t="s">
        <v>630</v>
      </c>
      <c r="D3" s="71" t="s">
        <v>631</v>
      </c>
      <c r="E3" s="71" t="s">
        <v>632</v>
      </c>
      <c r="F3" s="69">
        <v>600</v>
      </c>
      <c r="G3" s="69"/>
    </row>
    <row r="4" spans="1:7">
      <c r="A4" s="69"/>
      <c r="B4" s="70"/>
      <c r="C4" s="70"/>
      <c r="D4" s="70"/>
      <c r="E4" s="70"/>
      <c r="F4" s="70"/>
      <c r="G4" s="70"/>
    </row>
    <row r="5" spans="1:7">
      <c r="A5" s="69"/>
      <c r="B5" s="70"/>
      <c r="C5" s="70"/>
      <c r="D5" s="70"/>
      <c r="E5" s="70"/>
      <c r="F5" s="69"/>
      <c r="G5" s="70"/>
    </row>
    <row r="6" spans="1:7">
      <c r="A6" s="69"/>
      <c r="B6" s="70"/>
      <c r="C6" s="70"/>
      <c r="D6" s="70"/>
      <c r="E6" s="70"/>
      <c r="F6" s="69"/>
      <c r="G6" s="70"/>
    </row>
  </sheetData>
  <mergeCells count="1">
    <mergeCell ref="A2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表1</vt:lpstr>
      <vt:lpstr>表2</vt:lpstr>
      <vt:lpstr>表3</vt:lpstr>
      <vt:lpstr>入离职</vt:lpstr>
      <vt:lpstr>职能考勤</vt:lpstr>
      <vt:lpstr>运行考勤</vt:lpstr>
      <vt:lpstr>转正异动</vt:lpstr>
      <vt:lpstr>奖罚</vt:lpstr>
      <vt:lpstr>工装</vt:lpstr>
      <vt:lpstr>意外险</vt:lpstr>
      <vt:lpstr>6月绩效</vt:lpstr>
      <vt:lpstr>补发5月绩效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2019-04-28T06:33:00Z</dcterms:created>
  <dcterms:modified xsi:type="dcterms:W3CDTF">2021-07-22T01:42:16Z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29031BB86067405AB30E9B51AFB81D50</vt:lpwstr>
  </property>
</Properties>
</file>