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tabRatio="898"/>
  </bookViews>
  <sheets>
    <sheet name="李君2020年包干费" sheetId="1" r:id="rId1"/>
    <sheet name="考勤" sheetId="7" r:id="rId2"/>
    <sheet name="天津劝宝新都汇" sheetId="6" r:id="rId3"/>
    <sheet name="宣钢维修清洗" sheetId="2" r:id="rId4"/>
    <sheet name="宣钢溶液浓缩保养" sheetId="3" r:id="rId5"/>
    <sheet name="山东济南五洲酒店" sheetId="4" r:id="rId6"/>
    <sheet name="天津平和灯饰城" sheetId="5" r:id="rId7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H3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开利螺杆阀片	80
开利螺杆阀片	120
</t>
        </r>
      </text>
    </comment>
    <comment ref="H4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试纸 6</t>
        </r>
      </text>
    </comment>
    <comment ref="I6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2020.6.30 637</t>
        </r>
      </text>
    </comment>
  </commentList>
</comments>
</file>

<file path=xl/sharedStrings.xml><?xml version="1.0" encoding="utf-8"?>
<sst xmlns="http://schemas.openxmlformats.org/spreadsheetml/2006/main" count="402" uniqueCount="107">
  <si>
    <t>序号</t>
  </si>
  <si>
    <t>单位</t>
  </si>
  <si>
    <t>项目名称及合同期限</t>
  </si>
  <si>
    <t>外包费</t>
  </si>
  <si>
    <t>应扣</t>
  </si>
  <si>
    <t>应付</t>
  </si>
  <si>
    <t>税金（2.6%）</t>
  </si>
  <si>
    <t>个人实发</t>
  </si>
  <si>
    <t>施工天数</t>
  </si>
  <si>
    <t>工资</t>
  </si>
  <si>
    <t>预支款</t>
  </si>
  <si>
    <t>物料款</t>
  </si>
  <si>
    <t>报销款</t>
  </si>
  <si>
    <t>小计</t>
  </si>
  <si>
    <t>天津劝宝新都汇</t>
  </si>
  <si>
    <t>直燃机检漏维修、换显示屏项目</t>
  </si>
  <si>
    <t>宣钢</t>
  </si>
  <si>
    <t>直燃机维修清洗项目</t>
  </si>
  <si>
    <t>溶液浓缩及保养</t>
  </si>
  <si>
    <t>济南五洲</t>
  </si>
  <si>
    <t>直燃机检漏维修项目</t>
  </si>
  <si>
    <t>天津平河灯饰城</t>
  </si>
  <si>
    <t>溴冷机调试项目</t>
  </si>
  <si>
    <t>合计</t>
  </si>
  <si>
    <t>2020年李君包干项目考勤记录表</t>
  </si>
  <si>
    <t>天数</t>
  </si>
  <si>
    <t>施工日期</t>
  </si>
  <si>
    <t>宣钢直燃机维修清洗</t>
  </si>
  <si>
    <t>宣钢熔液浓缩</t>
  </si>
  <si>
    <t>济南五洲酒店</t>
  </si>
  <si>
    <t>天津平和灯饰城</t>
  </si>
  <si>
    <t xml:space="preserve">                                                              </t>
  </si>
  <si>
    <t xml:space="preserve">                                       包干费预算                            </t>
  </si>
  <si>
    <t>项目名称</t>
  </si>
  <si>
    <t>天津劝宝新都汇直燃机检漏维修、换显示屏项目</t>
  </si>
  <si>
    <t>合同金额</t>
  </si>
  <si>
    <t>合同类别</t>
  </si>
  <si>
    <t>保密等级</t>
  </si>
  <si>
    <t>合同总金额</t>
  </si>
  <si>
    <t>分项</t>
  </si>
  <si>
    <t>项目地址</t>
  </si>
  <si>
    <t>天津宝坻</t>
  </si>
  <si>
    <t>包干金额</t>
  </si>
  <si>
    <t>销售金额</t>
  </si>
  <si>
    <t>项目编号</t>
  </si>
  <si>
    <t>NHY-20200621-L-01-01-003</t>
  </si>
  <si>
    <t>维修类</t>
  </si>
  <si>
    <t>机密</t>
  </si>
  <si>
    <t>名称</t>
  </si>
  <si>
    <r>
      <rPr>
        <b/>
        <sz val="12"/>
        <rFont val="宋体"/>
        <charset val="134"/>
      </rPr>
      <t>型号</t>
    </r>
    <r>
      <rPr>
        <b/>
        <sz val="12"/>
        <rFont val="Times New Roman"/>
        <charset val="0"/>
      </rPr>
      <t>/</t>
    </r>
    <r>
      <rPr>
        <b/>
        <sz val="12"/>
        <rFont val="宋体"/>
        <charset val="134"/>
      </rPr>
      <t>规格</t>
    </r>
  </si>
  <si>
    <t>数量</t>
  </si>
  <si>
    <t>单价</t>
  </si>
  <si>
    <t>备注</t>
  </si>
  <si>
    <t>人工费</t>
  </si>
  <si>
    <t>打压检漏</t>
  </si>
  <si>
    <t>人/天</t>
  </si>
  <si>
    <t>补漏、换屏试机</t>
  </si>
  <si>
    <t>行程及准备工作</t>
  </si>
  <si>
    <t>差旅费</t>
  </si>
  <si>
    <t>误餐费</t>
  </si>
  <si>
    <t>住宿费</t>
  </si>
  <si>
    <t>交通费</t>
  </si>
  <si>
    <t>高速费</t>
  </si>
  <si>
    <t>km</t>
  </si>
  <si>
    <t>油费</t>
  </si>
  <si>
    <t>元/km</t>
  </si>
  <si>
    <t>飞机</t>
  </si>
  <si>
    <t>趟</t>
  </si>
  <si>
    <t>汽车</t>
  </si>
  <si>
    <t>火车</t>
  </si>
  <si>
    <t>货运</t>
  </si>
  <si>
    <t>项</t>
  </si>
  <si>
    <t>出租车</t>
  </si>
  <si>
    <t>辅材</t>
  </si>
  <si>
    <t>工机具使用费</t>
  </si>
  <si>
    <t xml:space="preserve"> </t>
  </si>
  <si>
    <t>氮气</t>
  </si>
  <si>
    <t>瓶</t>
  </si>
  <si>
    <t>工具耗材</t>
  </si>
  <si>
    <t>奖金</t>
  </si>
  <si>
    <t>奖金（人工费*30%）</t>
  </si>
  <si>
    <t>外协</t>
  </si>
  <si>
    <t>次</t>
  </si>
  <si>
    <t>包干费合计</t>
  </si>
  <si>
    <t>制单：张立昆</t>
  </si>
  <si>
    <t>日期</t>
  </si>
  <si>
    <t>宣钢直燃机维修项目</t>
  </si>
  <si>
    <t>河北省张家口市宣化</t>
  </si>
  <si>
    <t>NHY-20200414-L-01-01-001</t>
  </si>
  <si>
    <t>二区3#机：溴化锂溶液加注（3吨）</t>
  </si>
  <si>
    <t>二区3#机：溴化锂机组检漏补漏，加溶液调试</t>
  </si>
  <si>
    <t>二区1#机、2#机、3#机：冷凝器、吸收器及蒸发器化学清洗预膜</t>
  </si>
  <si>
    <t>一区1#机、2#机、3#机组：物理清洗</t>
  </si>
  <si>
    <t>疫情防控隔离</t>
  </si>
  <si>
    <t>奖金（人工费*15%）</t>
  </si>
  <si>
    <t>人工</t>
  </si>
  <si>
    <t>二区3#机：溶液浓缩</t>
  </si>
  <si>
    <t>溴化锂机组季度保养</t>
  </si>
  <si>
    <t>台</t>
  </si>
  <si>
    <t>山东济南</t>
  </si>
  <si>
    <t>NHY-20200621-L-01-01-002</t>
  </si>
  <si>
    <t>补漏试机</t>
  </si>
  <si>
    <t>天津平河灯饰城溴冷机调试项目</t>
  </si>
  <si>
    <t>天津河东</t>
  </si>
  <si>
    <t>NHY-20200621-L-01-01-004</t>
  </si>
  <si>
    <t>调试试机</t>
  </si>
  <si>
    <t>栗建龙支付酒店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</si>
</sst>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177" formatCode="yyyy&quot;年&quot;m&quot;月&quot;d&quot;日&quot;;@"/>
    <numFmt numFmtId="178" formatCode="0.00_ "/>
  </numFmts>
  <fonts count="33">
    <font>
      <sz val="12"/>
      <name val="宋体"/>
      <charset val="134"/>
    </font>
    <font>
      <sz val="10"/>
      <name val="宋体"/>
      <charset val="134"/>
    </font>
    <font>
      <b/>
      <sz val="10.5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9"/>
      <color indexed="0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-PUA"/>
      <charset val="134"/>
    </font>
    <font>
      <b/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name val="Times New Roman"/>
      <charset val="0"/>
    </font>
    <font>
      <b/>
      <sz val="9"/>
      <name val="宋体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16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21" borderId="20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27" fillId="28" borderId="21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top" wrapText="1"/>
    </xf>
    <xf numFmtId="0" fontId="1" fillId="2" borderId="12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5" borderId="11" xfId="0" applyNumberFormat="1" applyFont="1" applyFill="1" applyBorder="1" applyAlignment="1">
      <alignment horizontal="center" vertical="center" wrapText="1"/>
    </xf>
    <xf numFmtId="0" fontId="1" fillId="5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justify" vertical="center" wrapText="1"/>
      <protection locked="0"/>
    </xf>
    <xf numFmtId="17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/>
    </xf>
    <xf numFmtId="176" fontId="1" fillId="0" borderId="1" xfId="0" applyNumberFormat="1" applyFont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justify" vertical="top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 wrapText="1"/>
    </xf>
    <xf numFmtId="176" fontId="1" fillId="4" borderId="1" xfId="0" applyNumberFormat="1" applyFont="1" applyFill="1" applyBorder="1" applyAlignment="1">
      <alignment horizontal="center" vertical="top" wrapText="1"/>
    </xf>
    <xf numFmtId="0" fontId="1" fillId="2" borderId="1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176" fontId="1" fillId="2" borderId="1" xfId="0" applyNumberFormat="1" applyFont="1" applyFill="1" applyBorder="1" applyAlignment="1">
      <alignment horizontal="center" vertical="top" wrapText="1"/>
    </xf>
    <xf numFmtId="10" fontId="1" fillId="2" borderId="1" xfId="0" applyNumberFormat="1" applyFont="1" applyFill="1" applyBorder="1" applyAlignment="1">
      <alignment horizontal="justify" vertical="top" wrapText="1"/>
    </xf>
    <xf numFmtId="0" fontId="1" fillId="2" borderId="1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10" fontId="1" fillId="2" borderId="1" xfId="0" applyNumberFormat="1" applyFont="1" applyFill="1" applyBorder="1" applyAlignment="1">
      <alignment vertical="top" wrapText="1"/>
    </xf>
    <xf numFmtId="9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justify" vertical="top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5" borderId="15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justify" vertical="center" wrapText="1"/>
    </xf>
    <xf numFmtId="0" fontId="1" fillId="5" borderId="1" xfId="0" applyFont="1" applyFill="1" applyBorder="1" applyAlignment="1">
      <alignment horizontal="center" vertical="center" wrapText="1"/>
    </xf>
    <xf numFmtId="176" fontId="1" fillId="5" borderId="1" xfId="0" applyNumberFormat="1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justify" vertical="top" wrapText="1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8" fontId="6" fillId="0" borderId="1" xfId="5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58" fontId="6" fillId="0" borderId="0" xfId="5" applyNumberFormat="1" applyFont="1" applyFill="1" applyAlignment="1" applyProtection="1">
      <alignment horizontal="left" vertical="center" shrinkToFit="1"/>
    </xf>
    <xf numFmtId="0" fontId="4" fillId="0" borderId="0" xfId="0" applyFont="1" applyAlignment="1">
      <alignment vertical="center"/>
    </xf>
    <xf numFmtId="58" fontId="4" fillId="0" borderId="0" xfId="0" applyNumberFormat="1" applyFont="1" applyFill="1" applyAlignment="1">
      <alignment horizontal="left" vertical="center"/>
    </xf>
    <xf numFmtId="0" fontId="7" fillId="7" borderId="15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8" fontId="9" fillId="8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考勤表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ont>
        <color indexed="17"/>
      </font>
      <fill>
        <patternFill patternType="solid">
          <bgColor indexed="43"/>
        </patternFill>
      </fill>
    </dxf>
    <dxf>
      <font>
        <color indexed="10"/>
      </font>
      <fill>
        <patternFill patternType="solid"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L12" sqref="L12"/>
    </sheetView>
  </sheetViews>
  <sheetFormatPr defaultColWidth="9" defaultRowHeight="15" outlineLevelRow="7"/>
  <cols>
    <col min="1" max="1" width="3.75" style="3" customWidth="1"/>
    <col min="2" max="2" width="12.1666666666667" style="3" customWidth="1"/>
    <col min="3" max="3" width="23.9166666666667" style="3" customWidth="1"/>
    <col min="4" max="4" width="8.5" style="3" customWidth="1"/>
    <col min="5" max="5" width="6.91666666666667" style="3" customWidth="1"/>
    <col min="6" max="6" width="8.91666666666667" style="3" customWidth="1"/>
    <col min="7" max="7" width="7.625" style="3" customWidth="1"/>
    <col min="8" max="8" width="7.75" style="3" customWidth="1"/>
    <col min="9" max="9" width="8.875" style="3" customWidth="1"/>
    <col min="10" max="10" width="8.16666666666667" style="3" customWidth="1"/>
    <col min="11" max="11" width="10.0833333333333" style="3" customWidth="1"/>
    <col min="12" max="12" width="9.41666666666667" style="3"/>
    <col min="13" max="13" width="12.6666666666667" style="3"/>
    <col min="14" max="16384" width="9" style="3"/>
  </cols>
  <sheetData>
    <row r="1" spans="1:13">
      <c r="A1" s="112" t="s">
        <v>0</v>
      </c>
      <c r="B1" s="113" t="s">
        <v>1</v>
      </c>
      <c r="C1" s="114" t="s">
        <v>2</v>
      </c>
      <c r="D1" s="115" t="s">
        <v>3</v>
      </c>
      <c r="E1" s="116" t="s">
        <v>4</v>
      </c>
      <c r="F1" s="116"/>
      <c r="G1" s="116"/>
      <c r="H1" s="116"/>
      <c r="I1" s="116"/>
      <c r="J1" s="116"/>
      <c r="K1" s="115" t="s">
        <v>5</v>
      </c>
      <c r="L1" s="115" t="s">
        <v>6</v>
      </c>
      <c r="M1" s="115" t="s">
        <v>7</v>
      </c>
    </row>
    <row r="2" spans="1:13">
      <c r="A2" s="117"/>
      <c r="B2" s="118"/>
      <c r="C2" s="119"/>
      <c r="D2" s="120"/>
      <c r="E2" s="121" t="s">
        <v>8</v>
      </c>
      <c r="F2" s="116" t="s">
        <v>9</v>
      </c>
      <c r="G2" s="116" t="s">
        <v>10</v>
      </c>
      <c r="H2" s="116" t="s">
        <v>11</v>
      </c>
      <c r="I2" s="116" t="s">
        <v>12</v>
      </c>
      <c r="J2" s="116" t="s">
        <v>13</v>
      </c>
      <c r="K2" s="120"/>
      <c r="L2" s="120"/>
      <c r="M2" s="120"/>
    </row>
    <row r="3" spans="1:13">
      <c r="A3" s="103">
        <v>1</v>
      </c>
      <c r="B3" s="103" t="s">
        <v>14</v>
      </c>
      <c r="C3" s="103" t="s">
        <v>15</v>
      </c>
      <c r="D3" s="122">
        <v>2398</v>
      </c>
      <c r="E3" s="122">
        <v>2</v>
      </c>
      <c r="F3" s="122">
        <f>10000/26*E3</f>
        <v>769.230769230769</v>
      </c>
      <c r="G3" s="123">
        <v>0</v>
      </c>
      <c r="H3" s="123">
        <v>200</v>
      </c>
      <c r="I3" s="123">
        <v>0</v>
      </c>
      <c r="J3" s="122">
        <f>SUM(F3:I3)</f>
        <v>969.230769230769</v>
      </c>
      <c r="K3" s="122">
        <f>D3-J3</f>
        <v>1428.76923076923</v>
      </c>
      <c r="L3" s="122">
        <f t="shared" ref="L3:L8" si="0">K3*2.6%</f>
        <v>37.148</v>
      </c>
      <c r="M3" s="122">
        <f>K3-L3</f>
        <v>1391.62123076923</v>
      </c>
    </row>
    <row r="4" spans="1:13">
      <c r="A4" s="103">
        <v>2</v>
      </c>
      <c r="B4" s="103" t="s">
        <v>16</v>
      </c>
      <c r="C4" s="103" t="s">
        <v>17</v>
      </c>
      <c r="D4" s="122">
        <v>25353.6</v>
      </c>
      <c r="E4" s="122">
        <v>15</v>
      </c>
      <c r="F4" s="122">
        <f>10000/26*E4</f>
        <v>5769.23076923077</v>
      </c>
      <c r="G4" s="123">
        <v>10000</v>
      </c>
      <c r="H4" s="123">
        <f>6</f>
        <v>6</v>
      </c>
      <c r="I4" s="123">
        <v>0</v>
      </c>
      <c r="J4" s="122">
        <f>SUM(F4:I4)</f>
        <v>15775.2307692308</v>
      </c>
      <c r="K4" s="122">
        <f>D4-J4</f>
        <v>9578.36923076923</v>
      </c>
      <c r="L4" s="122">
        <f t="shared" si="0"/>
        <v>249.0376</v>
      </c>
      <c r="M4" s="122">
        <f>K4-L4</f>
        <v>9329.33163076923</v>
      </c>
    </row>
    <row r="5" spans="1:13">
      <c r="A5" s="103">
        <v>3</v>
      </c>
      <c r="B5" s="103" t="s">
        <v>16</v>
      </c>
      <c r="C5" s="103" t="s">
        <v>18</v>
      </c>
      <c r="D5" s="122">
        <v>18264</v>
      </c>
      <c r="E5" s="122">
        <v>8</v>
      </c>
      <c r="F5" s="122">
        <f>10000/26*E5</f>
        <v>3076.92307692308</v>
      </c>
      <c r="G5" s="123">
        <v>0</v>
      </c>
      <c r="H5" s="123">
        <v>0</v>
      </c>
      <c r="I5" s="123">
        <v>0</v>
      </c>
      <c r="J5" s="122">
        <f>SUM(F5:I5)</f>
        <v>3076.92307692308</v>
      </c>
      <c r="K5" s="122">
        <f>D5-J5</f>
        <v>15187.0769230769</v>
      </c>
      <c r="L5" s="122">
        <f t="shared" si="0"/>
        <v>394.863999999999</v>
      </c>
      <c r="M5" s="122">
        <f>K5-L5</f>
        <v>14792.2129230769</v>
      </c>
    </row>
    <row r="6" spans="1:13">
      <c r="A6" s="103">
        <v>4</v>
      </c>
      <c r="B6" s="103" t="s">
        <v>19</v>
      </c>
      <c r="C6" s="103" t="s">
        <v>20</v>
      </c>
      <c r="D6" s="122">
        <v>2598</v>
      </c>
      <c r="E6" s="122">
        <v>3</v>
      </c>
      <c r="F6" s="122">
        <f>10000/26*E6</f>
        <v>1153.84615384615</v>
      </c>
      <c r="G6" s="123">
        <v>0</v>
      </c>
      <c r="H6" s="123">
        <v>0</v>
      </c>
      <c r="I6" s="123">
        <f>637</f>
        <v>637</v>
      </c>
      <c r="J6" s="122">
        <f>SUM(F6:I6)</f>
        <v>1790.84615384615</v>
      </c>
      <c r="K6" s="122">
        <f>D6-J6</f>
        <v>807.15384615385</v>
      </c>
      <c r="L6" s="122">
        <f t="shared" si="0"/>
        <v>20.9860000000001</v>
      </c>
      <c r="M6" s="122">
        <f>K6-L6</f>
        <v>786.16784615385</v>
      </c>
    </row>
    <row r="7" spans="1:13">
      <c r="A7" s="103">
        <v>5</v>
      </c>
      <c r="B7" s="103" t="s">
        <v>21</v>
      </c>
      <c r="C7" s="103" t="s">
        <v>22</v>
      </c>
      <c r="D7" s="122">
        <v>1974</v>
      </c>
      <c r="E7" s="122">
        <v>3</v>
      </c>
      <c r="F7" s="122">
        <f>10000/26*E7</f>
        <v>1153.84615384615</v>
      </c>
      <c r="G7" s="123">
        <v>0</v>
      </c>
      <c r="H7" s="123">
        <v>0</v>
      </c>
      <c r="I7" s="123">
        <v>0</v>
      </c>
      <c r="J7" s="122">
        <f>SUM(F7:I7)</f>
        <v>1153.84615384615</v>
      </c>
      <c r="K7" s="122">
        <f>D7-J7</f>
        <v>820.15384615385</v>
      </c>
      <c r="L7" s="122">
        <f t="shared" si="0"/>
        <v>21.3240000000001</v>
      </c>
      <c r="M7" s="122">
        <f>K7-L7</f>
        <v>798.82984615385</v>
      </c>
    </row>
    <row r="8" spans="1:13">
      <c r="A8" s="124" t="s">
        <v>23</v>
      </c>
      <c r="B8" s="124"/>
      <c r="C8" s="125"/>
      <c r="D8" s="122">
        <f>SUM(D3:D7)</f>
        <v>50587.6</v>
      </c>
      <c r="E8" s="122">
        <f t="shared" ref="E8:K8" si="1">SUM(E3:E7)</f>
        <v>31</v>
      </c>
      <c r="F8" s="122">
        <f t="shared" si="1"/>
        <v>11923.0769230769</v>
      </c>
      <c r="G8" s="123">
        <f t="shared" si="1"/>
        <v>10000</v>
      </c>
      <c r="H8" s="123">
        <f t="shared" si="1"/>
        <v>206</v>
      </c>
      <c r="I8" s="123">
        <f t="shared" si="1"/>
        <v>637</v>
      </c>
      <c r="J8" s="122">
        <f t="shared" si="1"/>
        <v>22766.0769230769</v>
      </c>
      <c r="K8" s="126">
        <f>SUM(K3:K7)</f>
        <v>27821.5230769231</v>
      </c>
      <c r="L8" s="122">
        <f>SUM(L3:L7)</f>
        <v>723.3596</v>
      </c>
      <c r="M8" s="126">
        <f>SUM(M3:M7)</f>
        <v>27098.1634769231</v>
      </c>
    </row>
  </sheetData>
  <mergeCells count="9">
    <mergeCell ref="E1:J1"/>
    <mergeCell ref="A8:C8"/>
    <mergeCell ref="A1:A2"/>
    <mergeCell ref="B1:B2"/>
    <mergeCell ref="C1:C2"/>
    <mergeCell ref="D1:D2"/>
    <mergeCell ref="K1:K2"/>
    <mergeCell ref="L1:L2"/>
    <mergeCell ref="M1:M2"/>
  </mergeCells>
  <pageMargins left="0.75" right="0.75" top="1" bottom="1" header="0.511805555555556" footer="0.511805555555556"/>
  <pageSetup paperSize="9" orientation="portrait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zoomScale="115" zoomScaleNormal="115" workbookViewId="0">
      <selection activeCell="E3" sqref="E3"/>
    </sheetView>
  </sheetViews>
  <sheetFormatPr defaultColWidth="9" defaultRowHeight="12"/>
  <cols>
    <col min="1" max="1" width="4.41666666666667" style="100" customWidth="1"/>
    <col min="2" max="2" width="15.5" style="100" customWidth="1"/>
    <col min="3" max="3" width="4.41666666666667" style="100" customWidth="1"/>
    <col min="4" max="4" width="7.41666666666667" style="100" customWidth="1"/>
    <col min="5" max="17" width="6.66666666666667" style="100" customWidth="1"/>
    <col min="18" max="18" width="5.91666666666667" style="100" customWidth="1"/>
    <col min="19" max="25" width="6.66666666666667" style="100" customWidth="1"/>
    <col min="26" max="16384" width="9" style="100"/>
  </cols>
  <sheetData>
    <row r="1" ht="14" spans="1:16">
      <c r="A1" s="101" t="s">
        <v>24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10"/>
      <c r="O1" s="110"/>
      <c r="P1" s="110"/>
    </row>
    <row r="2" spans="1:13">
      <c r="A2" s="102" t="s">
        <v>0</v>
      </c>
      <c r="B2" s="102" t="s">
        <v>1</v>
      </c>
      <c r="C2" s="102" t="s">
        <v>25</v>
      </c>
      <c r="D2" s="102" t="s">
        <v>26</v>
      </c>
      <c r="E2" s="102"/>
      <c r="F2" s="102"/>
      <c r="G2" s="102"/>
      <c r="H2" s="102"/>
      <c r="I2" s="102"/>
      <c r="J2" s="102"/>
      <c r="K2" s="102"/>
      <c r="L2" s="102"/>
      <c r="M2" s="102"/>
    </row>
    <row r="3" spans="1:13">
      <c r="A3" s="103">
        <v>1</v>
      </c>
      <c r="B3" s="104" t="s">
        <v>14</v>
      </c>
      <c r="C3" s="103">
        <v>2</v>
      </c>
      <c r="D3" s="105">
        <v>43931</v>
      </c>
      <c r="E3" s="105">
        <v>43932</v>
      </c>
      <c r="F3" s="103"/>
      <c r="G3" s="103"/>
      <c r="H3" s="103"/>
      <c r="I3" s="103"/>
      <c r="J3" s="103"/>
      <c r="K3" s="103"/>
      <c r="L3" s="103"/>
      <c r="M3" s="103"/>
    </row>
    <row r="4" spans="1:13">
      <c r="A4" s="103">
        <v>2</v>
      </c>
      <c r="B4" s="106" t="s">
        <v>27</v>
      </c>
      <c r="C4" s="103">
        <v>15</v>
      </c>
      <c r="D4" s="107">
        <v>43938</v>
      </c>
      <c r="E4" s="107">
        <v>43939</v>
      </c>
      <c r="F4" s="107">
        <v>43940</v>
      </c>
      <c r="G4" s="107">
        <v>43941</v>
      </c>
      <c r="H4" s="107">
        <v>43942</v>
      </c>
      <c r="I4" s="107">
        <v>43943</v>
      </c>
      <c r="J4" s="107">
        <v>43944</v>
      </c>
      <c r="K4" s="107">
        <v>43945</v>
      </c>
      <c r="L4" s="107">
        <v>43946</v>
      </c>
      <c r="M4" s="107">
        <v>43947</v>
      </c>
    </row>
    <row r="5" spans="1:18">
      <c r="A5" s="103"/>
      <c r="B5" s="106"/>
      <c r="C5" s="103"/>
      <c r="D5" s="107">
        <v>43948</v>
      </c>
      <c r="E5" s="107">
        <v>43949</v>
      </c>
      <c r="F5" s="107">
        <v>43950</v>
      </c>
      <c r="G5" s="107">
        <v>43951</v>
      </c>
      <c r="H5" s="107">
        <v>43952</v>
      </c>
      <c r="I5" s="107"/>
      <c r="J5" s="107"/>
      <c r="K5" s="107"/>
      <c r="L5" s="107"/>
      <c r="M5" s="107"/>
      <c r="N5" s="111"/>
      <c r="O5" s="111"/>
      <c r="P5" s="111"/>
      <c r="Q5" s="111"/>
      <c r="R5" s="111"/>
    </row>
    <row r="6" spans="1:13">
      <c r="A6" s="103">
        <v>3</v>
      </c>
      <c r="B6" s="104" t="s">
        <v>28</v>
      </c>
      <c r="C6" s="103">
        <v>8</v>
      </c>
      <c r="D6" s="107">
        <v>43960</v>
      </c>
      <c r="E6" s="107">
        <v>43961</v>
      </c>
      <c r="F6" s="107">
        <v>43962</v>
      </c>
      <c r="G6" s="107">
        <v>43963</v>
      </c>
      <c r="H6" s="107">
        <v>43964</v>
      </c>
      <c r="I6" s="107">
        <v>43967</v>
      </c>
      <c r="J6" s="107">
        <v>43968</v>
      </c>
      <c r="K6" s="107">
        <v>43969</v>
      </c>
      <c r="L6" s="103"/>
      <c r="M6" s="103"/>
    </row>
    <row r="7" spans="1:13">
      <c r="A7" s="103">
        <v>4</v>
      </c>
      <c r="B7" s="104" t="s">
        <v>29</v>
      </c>
      <c r="C7" s="103">
        <v>3</v>
      </c>
      <c r="D7" s="105">
        <v>43976</v>
      </c>
      <c r="E7" s="105">
        <v>43977</v>
      </c>
      <c r="F7" s="105">
        <v>43978</v>
      </c>
      <c r="G7" s="103"/>
      <c r="H7" s="103"/>
      <c r="I7" s="103"/>
      <c r="J7" s="103"/>
      <c r="K7" s="103"/>
      <c r="L7" s="103"/>
      <c r="M7" s="103"/>
    </row>
    <row r="8" spans="1:13">
      <c r="A8" s="103">
        <v>5</v>
      </c>
      <c r="B8" s="104" t="s">
        <v>30</v>
      </c>
      <c r="C8" s="103">
        <v>3</v>
      </c>
      <c r="D8" s="105">
        <v>43983</v>
      </c>
      <c r="E8" s="105">
        <v>43984</v>
      </c>
      <c r="F8" s="105">
        <v>43985</v>
      </c>
      <c r="G8" s="103"/>
      <c r="H8" s="103"/>
      <c r="I8" s="103"/>
      <c r="J8" s="103"/>
      <c r="K8" s="103"/>
      <c r="L8" s="103"/>
      <c r="M8" s="103"/>
    </row>
    <row r="9" spans="2:5">
      <c r="B9" s="108"/>
      <c r="D9" s="109"/>
      <c r="E9" s="109"/>
    </row>
  </sheetData>
  <mergeCells count="5">
    <mergeCell ref="A1:M1"/>
    <mergeCell ref="D2:M2"/>
    <mergeCell ref="A4:A5"/>
    <mergeCell ref="B4:B5"/>
    <mergeCell ref="C4:C5"/>
  </mergeCells>
  <conditionalFormatting sqref="D7:F7">
    <cfRule type="expression" dxfId="0" priority="9" stopIfTrue="1">
      <formula>#REF!="六"</formula>
    </cfRule>
    <cfRule type="expression" dxfId="1" priority="10" stopIfTrue="1">
      <formula>#REF!="日"</formula>
    </cfRule>
  </conditionalFormatting>
  <conditionalFormatting sqref="D8">
    <cfRule type="expression" dxfId="0" priority="13" stopIfTrue="1">
      <formula>B$3="六"</formula>
    </cfRule>
    <cfRule type="expression" dxfId="1" priority="14" stopIfTrue="1">
      <formula>B$3="日"</formula>
    </cfRule>
  </conditionalFormatting>
  <conditionalFormatting sqref="E8">
    <cfRule type="expression" dxfId="0" priority="5" stopIfTrue="1">
      <formula>#REF!="六"</formula>
    </cfRule>
    <cfRule type="expression" dxfId="1" priority="6" stopIfTrue="1">
      <formula>#REF!="日"</formula>
    </cfRule>
  </conditionalFormatting>
  <conditionalFormatting sqref="F8">
    <cfRule type="expression" dxfId="0" priority="11" stopIfTrue="1">
      <formula>#REF!="六"</formula>
    </cfRule>
    <cfRule type="expression" dxfId="1" priority="12" stopIfTrue="1">
      <formula>#REF!="日"</formula>
    </cfRule>
  </conditionalFormatting>
  <conditionalFormatting sqref="D3:E3 D9:E9">
    <cfRule type="expression" dxfId="0" priority="7" stopIfTrue="1">
      <formula>#REF!="六"</formula>
    </cfRule>
    <cfRule type="expression" dxfId="1" priority="8" stopIfTrue="1">
      <formula>#REF!="日"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workbookViewId="0">
      <selection activeCell="F25" sqref="F25:I25"/>
    </sheetView>
  </sheetViews>
  <sheetFormatPr defaultColWidth="9" defaultRowHeight="15.95" customHeight="1"/>
  <cols>
    <col min="1" max="1" width="5.625" style="3" customWidth="1"/>
    <col min="2" max="3" width="5" style="4" customWidth="1"/>
    <col min="4" max="4" width="2.3" style="4" customWidth="1"/>
    <col min="5" max="5" width="2.875" style="4" customWidth="1"/>
    <col min="6" max="6" width="16.7333333333333" style="5" customWidth="1"/>
    <col min="7" max="8" width="5.08333333333333" style="5" customWidth="1"/>
    <col min="9" max="9" width="7.01666666666667" style="4" customWidth="1"/>
    <col min="10" max="10" width="10.1833333333333" style="4" customWidth="1"/>
    <col min="11" max="11" width="4.99166666666667" style="5" customWidth="1"/>
    <col min="12" max="12" width="5.38333333333333" style="5" customWidth="1"/>
    <col min="13" max="13" width="9.8" style="6" customWidth="1"/>
    <col min="14" max="14" width="11.5333333333333" style="6" customWidth="1"/>
    <col min="15" max="15" width="10.7333333333333" style="4" customWidth="1"/>
    <col min="16" max="16" width="2.25" customWidth="1"/>
    <col min="17" max="17" width="2" customWidth="1"/>
    <col min="18" max="18" width="1.875" customWidth="1"/>
    <col min="19" max="19" width="1.625" customWidth="1"/>
    <col min="20" max="20" width="1.875" customWidth="1"/>
  </cols>
  <sheetData>
    <row r="1" s="1" customFormat="1" ht="18.95" customHeight="1" spans="1:15">
      <c r="A1" s="7" t="s">
        <v>31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16" customHeight="1" spans="1:15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14" customHeight="1" spans="1:15">
      <c r="A3" s="9" t="s">
        <v>33</v>
      </c>
      <c r="B3" s="9"/>
      <c r="C3" s="9"/>
      <c r="D3" s="9" t="s">
        <v>34</v>
      </c>
      <c r="E3" s="9"/>
      <c r="F3" s="9"/>
      <c r="G3" s="9"/>
      <c r="H3" s="9"/>
      <c r="I3" s="8" t="s">
        <v>35</v>
      </c>
      <c r="J3" s="8"/>
      <c r="K3" s="8"/>
      <c r="L3" s="8"/>
      <c r="M3" s="8" t="s">
        <v>36</v>
      </c>
      <c r="N3" s="8" t="s">
        <v>37</v>
      </c>
      <c r="O3" s="8"/>
    </row>
    <row r="4" s="1" customFormat="1" ht="15" customHeight="1" spans="1:15">
      <c r="A4" s="9"/>
      <c r="B4" s="9"/>
      <c r="C4" s="9"/>
      <c r="D4" s="9"/>
      <c r="E4" s="9"/>
      <c r="F4" s="9"/>
      <c r="G4" s="9"/>
      <c r="H4" s="9"/>
      <c r="I4" s="54" t="s">
        <v>38</v>
      </c>
      <c r="J4" s="8" t="s">
        <v>39</v>
      </c>
      <c r="K4" s="8"/>
      <c r="L4" s="8"/>
      <c r="M4" s="8"/>
      <c r="N4" s="8"/>
      <c r="O4" s="8"/>
    </row>
    <row r="5" s="1" customFormat="1" ht="19" customHeight="1" spans="1:15">
      <c r="A5" s="9" t="s">
        <v>40</v>
      </c>
      <c r="B5" s="9"/>
      <c r="C5" s="9"/>
      <c r="D5" s="9" t="s">
        <v>41</v>
      </c>
      <c r="E5" s="9"/>
      <c r="F5" s="9"/>
      <c r="G5" s="9"/>
      <c r="H5" s="9"/>
      <c r="I5" s="55"/>
      <c r="J5" s="8" t="s">
        <v>42</v>
      </c>
      <c r="K5" s="8" t="s">
        <v>43</v>
      </c>
      <c r="L5" s="8"/>
      <c r="M5" s="8"/>
      <c r="N5" s="8"/>
      <c r="O5" s="8"/>
    </row>
    <row r="6" customFormat="1" ht="20.1" customHeight="1" spans="1:15">
      <c r="A6" s="10" t="s">
        <v>44</v>
      </c>
      <c r="B6" s="10"/>
      <c r="C6" s="10"/>
      <c r="D6" s="10" t="s">
        <v>45</v>
      </c>
      <c r="E6" s="10"/>
      <c r="F6" s="10"/>
      <c r="G6" s="10"/>
      <c r="H6" s="10"/>
      <c r="I6" s="56"/>
      <c r="J6" s="57">
        <f>N30</f>
        <v>2398</v>
      </c>
      <c r="K6" s="58">
        <v>0</v>
      </c>
      <c r="L6" s="58"/>
      <c r="M6" s="59" t="s">
        <v>46</v>
      </c>
      <c r="N6" s="59" t="s">
        <v>47</v>
      </c>
      <c r="O6" s="60"/>
    </row>
    <row r="7" s="2" customFormat="1" ht="18" customHeight="1" spans="1:15">
      <c r="A7" s="11" t="s">
        <v>0</v>
      </c>
      <c r="B7" s="12" t="s">
        <v>48</v>
      </c>
      <c r="C7" s="12"/>
      <c r="D7" s="12"/>
      <c r="E7" s="12"/>
      <c r="F7" s="12"/>
      <c r="G7" s="12"/>
      <c r="H7" s="12"/>
      <c r="I7" s="12"/>
      <c r="J7" s="61" t="s">
        <v>49</v>
      </c>
      <c r="K7" s="11" t="s">
        <v>1</v>
      </c>
      <c r="L7" s="11" t="s">
        <v>50</v>
      </c>
      <c r="M7" s="62" t="s">
        <v>51</v>
      </c>
      <c r="N7" s="62" t="s">
        <v>13</v>
      </c>
      <c r="O7" s="61" t="s">
        <v>52</v>
      </c>
    </row>
    <row r="8" customFormat="1" customHeight="1" spans="1:15">
      <c r="A8" s="13">
        <v>1</v>
      </c>
      <c r="B8" s="14" t="s">
        <v>53</v>
      </c>
      <c r="C8" s="15"/>
      <c r="D8" s="15"/>
      <c r="E8" s="16"/>
      <c r="F8" s="17" t="s">
        <v>54</v>
      </c>
      <c r="G8" s="17"/>
      <c r="H8" s="17"/>
      <c r="I8" s="17"/>
      <c r="J8" s="63"/>
      <c r="K8" s="64" t="s">
        <v>55</v>
      </c>
      <c r="L8" s="37">
        <v>1</v>
      </c>
      <c r="M8" s="65">
        <v>300</v>
      </c>
      <c r="N8" s="65">
        <f t="shared" ref="N8:N10" si="0">M8*L8</f>
        <v>300</v>
      </c>
      <c r="O8" s="63"/>
    </row>
    <row r="9" customFormat="1" customHeight="1" spans="1:15">
      <c r="A9" s="18"/>
      <c r="B9" s="34"/>
      <c r="C9" s="35"/>
      <c r="D9" s="35"/>
      <c r="E9" s="36"/>
      <c r="F9" s="17" t="s">
        <v>56</v>
      </c>
      <c r="G9" s="17"/>
      <c r="H9" s="17"/>
      <c r="I9" s="17"/>
      <c r="J9" s="63"/>
      <c r="K9" s="64" t="s">
        <v>55</v>
      </c>
      <c r="L9" s="37">
        <v>1</v>
      </c>
      <c r="M9" s="65">
        <v>300</v>
      </c>
      <c r="N9" s="65">
        <f t="shared" si="0"/>
        <v>300</v>
      </c>
      <c r="O9" s="63"/>
    </row>
    <row r="10" customFormat="1" customHeight="1" spans="1:15">
      <c r="A10" s="18"/>
      <c r="B10" s="19"/>
      <c r="C10" s="20"/>
      <c r="D10" s="20"/>
      <c r="E10" s="21"/>
      <c r="F10" s="17" t="s">
        <v>57</v>
      </c>
      <c r="G10" s="17"/>
      <c r="H10" s="17"/>
      <c r="I10" s="17"/>
      <c r="J10" s="63"/>
      <c r="K10" s="64" t="s">
        <v>55</v>
      </c>
      <c r="L10" s="37">
        <v>1</v>
      </c>
      <c r="M10" s="65">
        <v>300</v>
      </c>
      <c r="N10" s="65">
        <f t="shared" si="0"/>
        <v>300</v>
      </c>
      <c r="O10" s="63"/>
    </row>
    <row r="11" customFormat="1" customHeight="1" spans="1:15">
      <c r="A11" s="22"/>
      <c r="B11" s="23" t="s">
        <v>13</v>
      </c>
      <c r="C11" s="24"/>
      <c r="D11" s="24"/>
      <c r="E11" s="24"/>
      <c r="F11" s="24"/>
      <c r="G11" s="24"/>
      <c r="H11" s="24"/>
      <c r="I11" s="66"/>
      <c r="J11" s="67"/>
      <c r="K11" s="68"/>
      <c r="L11" s="69">
        <f>SUM(L8:L10)</f>
        <v>3</v>
      </c>
      <c r="M11" s="70"/>
      <c r="N11" s="70">
        <f>SUM(N8:N10)</f>
        <v>900</v>
      </c>
      <c r="O11" s="67"/>
    </row>
    <row r="12" customFormat="1" customHeight="1" spans="1:15">
      <c r="A12" s="13">
        <v>2</v>
      </c>
      <c r="B12" s="25" t="s">
        <v>58</v>
      </c>
      <c r="C12" s="26"/>
      <c r="D12" s="26"/>
      <c r="E12" s="27"/>
      <c r="F12" s="17" t="s">
        <v>59</v>
      </c>
      <c r="G12" s="17"/>
      <c r="H12" s="17"/>
      <c r="I12" s="17"/>
      <c r="J12" s="63"/>
      <c r="K12" s="64" t="s">
        <v>55</v>
      </c>
      <c r="L12" s="37">
        <v>3</v>
      </c>
      <c r="M12" s="65">
        <v>60</v>
      </c>
      <c r="N12" s="65">
        <f t="shared" ref="N12:N21" si="1">M12*L12</f>
        <v>180</v>
      </c>
      <c r="O12" s="63"/>
    </row>
    <row r="13" customFormat="1" customHeight="1" spans="1:15">
      <c r="A13" s="18"/>
      <c r="B13" s="28"/>
      <c r="C13" s="29"/>
      <c r="D13" s="29"/>
      <c r="E13" s="30"/>
      <c r="F13" s="17" t="s">
        <v>60</v>
      </c>
      <c r="G13" s="17"/>
      <c r="H13" s="17"/>
      <c r="I13" s="17"/>
      <c r="J13" s="63"/>
      <c r="K13" s="64" t="s">
        <v>55</v>
      </c>
      <c r="L13" s="37">
        <v>3</v>
      </c>
      <c r="M13" s="65">
        <v>60</v>
      </c>
      <c r="N13" s="65">
        <f t="shared" si="1"/>
        <v>180</v>
      </c>
      <c r="O13" s="63"/>
    </row>
    <row r="14" customFormat="1" customHeight="1" spans="1:15">
      <c r="A14" s="22"/>
      <c r="B14" s="31" t="s">
        <v>13</v>
      </c>
      <c r="C14" s="32"/>
      <c r="D14" s="32"/>
      <c r="E14" s="32"/>
      <c r="F14" s="32"/>
      <c r="G14" s="32"/>
      <c r="H14" s="32"/>
      <c r="I14" s="71"/>
      <c r="J14" s="72"/>
      <c r="K14" s="73"/>
      <c r="L14" s="74"/>
      <c r="M14" s="75"/>
      <c r="N14" s="75">
        <f>SUM(N12:N13)</f>
        <v>360</v>
      </c>
      <c r="O14" s="76"/>
    </row>
    <row r="15" customFormat="1" ht="16" customHeight="1" spans="1:15">
      <c r="A15" s="13">
        <v>3</v>
      </c>
      <c r="B15" s="14" t="s">
        <v>61</v>
      </c>
      <c r="C15" s="15"/>
      <c r="D15" s="15"/>
      <c r="E15" s="16"/>
      <c r="F15" s="33" t="s">
        <v>62</v>
      </c>
      <c r="G15" s="33"/>
      <c r="H15" s="33"/>
      <c r="I15" s="33"/>
      <c r="J15" s="63"/>
      <c r="K15" s="37" t="s">
        <v>63</v>
      </c>
      <c r="L15" s="37">
        <v>200</v>
      </c>
      <c r="M15" s="65">
        <v>0.5</v>
      </c>
      <c r="N15" s="65">
        <f t="shared" si="1"/>
        <v>100</v>
      </c>
      <c r="O15" s="63"/>
    </row>
    <row r="16" customFormat="1" ht="14" customHeight="1" spans="1:15">
      <c r="A16" s="18"/>
      <c r="B16" s="34"/>
      <c r="C16" s="35"/>
      <c r="D16" s="35"/>
      <c r="E16" s="36"/>
      <c r="F16" s="37" t="s">
        <v>64</v>
      </c>
      <c r="G16" s="37"/>
      <c r="H16" s="37"/>
      <c r="I16" s="37"/>
      <c r="J16" s="63"/>
      <c r="K16" s="37" t="s">
        <v>65</v>
      </c>
      <c r="L16" s="37">
        <v>200</v>
      </c>
      <c r="M16" s="65">
        <v>0.5</v>
      </c>
      <c r="N16" s="65">
        <f t="shared" si="1"/>
        <v>100</v>
      </c>
      <c r="O16" s="63"/>
    </row>
    <row r="17" customFormat="1" ht="15" customHeight="1" spans="1:15">
      <c r="A17" s="18"/>
      <c r="B17" s="34"/>
      <c r="C17" s="35"/>
      <c r="D17" s="35"/>
      <c r="E17" s="36"/>
      <c r="F17" s="37" t="s">
        <v>66</v>
      </c>
      <c r="G17" s="37"/>
      <c r="H17" s="37"/>
      <c r="I17" s="37"/>
      <c r="J17" s="63"/>
      <c r="K17" s="37" t="s">
        <v>67</v>
      </c>
      <c r="L17" s="37">
        <v>0</v>
      </c>
      <c r="M17" s="65">
        <v>0</v>
      </c>
      <c r="N17" s="65">
        <f t="shared" si="1"/>
        <v>0</v>
      </c>
      <c r="O17" s="63"/>
    </row>
    <row r="18" customFormat="1" customHeight="1" spans="1:15">
      <c r="A18" s="18"/>
      <c r="B18" s="34"/>
      <c r="C18" s="35"/>
      <c r="D18" s="35"/>
      <c r="E18" s="36"/>
      <c r="F18" s="38" t="s">
        <v>68</v>
      </c>
      <c r="G18" s="38"/>
      <c r="H18" s="38"/>
      <c r="I18" s="38"/>
      <c r="J18" s="63"/>
      <c r="K18" s="37" t="s">
        <v>67</v>
      </c>
      <c r="L18" s="37">
        <v>0</v>
      </c>
      <c r="M18" s="65">
        <v>50</v>
      </c>
      <c r="N18" s="65">
        <f t="shared" si="1"/>
        <v>0</v>
      </c>
      <c r="O18" s="63"/>
    </row>
    <row r="19" customFormat="1" customHeight="1" spans="1:15">
      <c r="A19" s="18"/>
      <c r="B19" s="34"/>
      <c r="C19" s="35"/>
      <c r="D19" s="35"/>
      <c r="E19" s="36"/>
      <c r="F19" s="38" t="s">
        <v>69</v>
      </c>
      <c r="G19" s="38"/>
      <c r="H19" s="38"/>
      <c r="I19" s="38"/>
      <c r="J19" s="63"/>
      <c r="K19" s="37" t="s">
        <v>67</v>
      </c>
      <c r="L19" s="37">
        <v>0</v>
      </c>
      <c r="M19" s="65">
        <v>200</v>
      </c>
      <c r="N19" s="65">
        <f t="shared" si="1"/>
        <v>0</v>
      </c>
      <c r="O19" s="63"/>
    </row>
    <row r="20" customFormat="1" customHeight="1" spans="1:15">
      <c r="A20" s="18"/>
      <c r="B20" s="34"/>
      <c r="C20" s="35"/>
      <c r="D20" s="35"/>
      <c r="E20" s="36"/>
      <c r="F20" s="38" t="s">
        <v>70</v>
      </c>
      <c r="G20" s="38"/>
      <c r="H20" s="38"/>
      <c r="I20" s="38"/>
      <c r="J20" s="63"/>
      <c r="K20" s="37" t="s">
        <v>71</v>
      </c>
      <c r="L20" s="37">
        <v>0</v>
      </c>
      <c r="M20" s="65">
        <v>500</v>
      </c>
      <c r="N20" s="65">
        <f t="shared" si="1"/>
        <v>0</v>
      </c>
      <c r="O20" s="63"/>
    </row>
    <row r="21" customFormat="1" customHeight="1" spans="1:15">
      <c r="A21" s="18"/>
      <c r="B21" s="19"/>
      <c r="C21" s="20"/>
      <c r="D21" s="20"/>
      <c r="E21" s="21"/>
      <c r="F21" s="38" t="s">
        <v>72</v>
      </c>
      <c r="G21" s="38"/>
      <c r="H21" s="38"/>
      <c r="I21" s="38"/>
      <c r="J21" s="63"/>
      <c r="K21" s="37" t="s">
        <v>71</v>
      </c>
      <c r="L21" s="37">
        <v>0</v>
      </c>
      <c r="M21" s="65">
        <v>150</v>
      </c>
      <c r="N21" s="65">
        <f t="shared" si="1"/>
        <v>0</v>
      </c>
      <c r="O21" s="63"/>
    </row>
    <row r="22" customFormat="1" customHeight="1" spans="1:15">
      <c r="A22" s="22"/>
      <c r="B22" s="39" t="s">
        <v>13</v>
      </c>
      <c r="C22" s="40"/>
      <c r="D22" s="40"/>
      <c r="E22" s="40"/>
      <c r="F22" s="40"/>
      <c r="G22" s="40"/>
      <c r="H22" s="40"/>
      <c r="I22" s="77"/>
      <c r="J22" s="72"/>
      <c r="K22" s="74"/>
      <c r="L22" s="74"/>
      <c r="M22" s="75"/>
      <c r="N22" s="75">
        <f>SUM(N15:N21)</f>
        <v>200</v>
      </c>
      <c r="O22" s="76"/>
    </row>
    <row r="23" customFormat="1" customHeight="1" spans="1:15">
      <c r="A23" s="13">
        <v>4</v>
      </c>
      <c r="B23" s="14" t="s">
        <v>73</v>
      </c>
      <c r="C23" s="15"/>
      <c r="D23" s="15"/>
      <c r="E23" s="16"/>
      <c r="F23" s="37" t="s">
        <v>74</v>
      </c>
      <c r="G23" s="37"/>
      <c r="H23" s="37"/>
      <c r="I23" s="63"/>
      <c r="J23" s="63" t="s">
        <v>75</v>
      </c>
      <c r="K23" s="37" t="s">
        <v>71</v>
      </c>
      <c r="L23" s="37">
        <v>1</v>
      </c>
      <c r="M23" s="65">
        <v>0.02</v>
      </c>
      <c r="N23" s="65">
        <f>N11*M23</f>
        <v>18</v>
      </c>
      <c r="O23" s="33"/>
    </row>
    <row r="24" customFormat="1" customHeight="1" spans="1:15">
      <c r="A24" s="18"/>
      <c r="B24" s="34"/>
      <c r="C24" s="35"/>
      <c r="D24" s="35"/>
      <c r="E24" s="36"/>
      <c r="F24" s="41" t="s">
        <v>76</v>
      </c>
      <c r="G24" s="42"/>
      <c r="H24" s="42"/>
      <c r="I24" s="78"/>
      <c r="J24" s="63"/>
      <c r="K24" s="37" t="s">
        <v>77</v>
      </c>
      <c r="L24" s="37">
        <v>5</v>
      </c>
      <c r="M24" s="65">
        <v>70</v>
      </c>
      <c r="N24" s="65">
        <f t="shared" ref="N24:N29" si="2">M24*L24</f>
        <v>350</v>
      </c>
      <c r="O24" s="33"/>
    </row>
    <row r="25" customFormat="1" customHeight="1" spans="1:15">
      <c r="A25" s="18"/>
      <c r="B25" s="19"/>
      <c r="C25" s="20"/>
      <c r="D25" s="20"/>
      <c r="E25" s="21"/>
      <c r="F25" s="37" t="s">
        <v>78</v>
      </c>
      <c r="G25" s="37"/>
      <c r="H25" s="37"/>
      <c r="I25" s="37"/>
      <c r="J25" s="63"/>
      <c r="K25" s="37" t="s">
        <v>71</v>
      </c>
      <c r="L25" s="37">
        <v>1</v>
      </c>
      <c r="M25" s="65">
        <v>300</v>
      </c>
      <c r="N25" s="65">
        <f t="shared" si="2"/>
        <v>300</v>
      </c>
      <c r="O25" s="33"/>
    </row>
    <row r="26" customFormat="1" customHeight="1" spans="1:15">
      <c r="A26" s="22"/>
      <c r="B26" s="43" t="s">
        <v>13</v>
      </c>
      <c r="C26" s="44"/>
      <c r="D26" s="44"/>
      <c r="E26" s="44"/>
      <c r="F26" s="44"/>
      <c r="G26" s="44"/>
      <c r="H26" s="44"/>
      <c r="I26" s="79"/>
      <c r="J26" s="72"/>
      <c r="K26" s="74"/>
      <c r="L26" s="74"/>
      <c r="M26" s="75"/>
      <c r="N26" s="75">
        <f>SUM(N23:N25)</f>
        <v>668</v>
      </c>
      <c r="O26" s="80"/>
    </row>
    <row r="27" customFormat="1" ht="18.95" customHeight="1" spans="1:15">
      <c r="A27" s="13">
        <v>5</v>
      </c>
      <c r="B27" s="45" t="s">
        <v>79</v>
      </c>
      <c r="C27" s="46"/>
      <c r="D27" s="46"/>
      <c r="E27" s="47"/>
      <c r="F27" s="48" t="s">
        <v>80</v>
      </c>
      <c r="G27" s="48"/>
      <c r="H27" s="48"/>
      <c r="I27" s="48"/>
      <c r="J27" s="81">
        <v>0.3</v>
      </c>
      <c r="K27" s="82" t="s">
        <v>71</v>
      </c>
      <c r="L27" s="82">
        <v>1</v>
      </c>
      <c r="M27" s="83">
        <v>0</v>
      </c>
      <c r="N27" s="83">
        <f>N11*J27</f>
        <v>270</v>
      </c>
      <c r="O27" s="84"/>
    </row>
    <row r="28" customFormat="1" ht="18.95" customHeight="1" spans="1:15">
      <c r="A28" s="22"/>
      <c r="B28" s="49" t="s">
        <v>13</v>
      </c>
      <c r="C28" s="50"/>
      <c r="D28" s="50"/>
      <c r="E28" s="50"/>
      <c r="F28" s="50"/>
      <c r="G28" s="50"/>
      <c r="H28" s="50"/>
      <c r="I28" s="85"/>
      <c r="J28" s="86"/>
      <c r="K28" s="87"/>
      <c r="L28" s="87"/>
      <c r="M28" s="88"/>
      <c r="N28" s="88">
        <f>SUM(N27:N27)</f>
        <v>270</v>
      </c>
      <c r="O28" s="76"/>
    </row>
    <row r="29" customFormat="1" ht="18.95" customHeight="1" spans="1:15">
      <c r="A29" s="51">
        <v>6</v>
      </c>
      <c r="B29" s="45" t="s">
        <v>81</v>
      </c>
      <c r="C29" s="46"/>
      <c r="D29" s="46"/>
      <c r="E29" s="46"/>
      <c r="F29" s="46"/>
      <c r="G29" s="46"/>
      <c r="H29" s="46"/>
      <c r="I29" s="47"/>
      <c r="J29" s="89"/>
      <c r="K29" s="82" t="s">
        <v>82</v>
      </c>
      <c r="L29" s="82">
        <v>0</v>
      </c>
      <c r="M29" s="83">
        <v>0</v>
      </c>
      <c r="N29" s="83">
        <f t="shared" si="2"/>
        <v>0</v>
      </c>
      <c r="O29" s="84"/>
    </row>
    <row r="30" customFormat="1" ht="18.95" customHeight="1" spans="1:15">
      <c r="A30" s="51">
        <v>7</v>
      </c>
      <c r="B30" s="52" t="s">
        <v>83</v>
      </c>
      <c r="C30" s="53"/>
      <c r="D30" s="53"/>
      <c r="E30" s="53"/>
      <c r="F30" s="53"/>
      <c r="G30" s="53"/>
      <c r="H30" s="53"/>
      <c r="I30" s="90"/>
      <c r="J30" s="91"/>
      <c r="K30" s="92"/>
      <c r="L30" s="92"/>
      <c r="M30" s="93"/>
      <c r="N30" s="93">
        <f>N28+N26+N22+N14+N11</f>
        <v>2398</v>
      </c>
      <c r="O30" s="94"/>
    </row>
    <row r="31" customFormat="1" customHeight="1" spans="1:15">
      <c r="A31" s="3"/>
      <c r="B31" s="4"/>
      <c r="C31" s="4"/>
      <c r="D31" s="4"/>
      <c r="E31" s="4"/>
      <c r="F31" s="5"/>
      <c r="G31" s="5"/>
      <c r="H31" s="5"/>
      <c r="I31" s="4"/>
      <c r="J31" s="95" t="s">
        <v>84</v>
      </c>
      <c r="K31" s="96"/>
      <c r="L31" s="5" t="s">
        <v>85</v>
      </c>
      <c r="M31" s="97">
        <v>44003</v>
      </c>
      <c r="N31" s="97"/>
      <c r="O31" s="97"/>
    </row>
  </sheetData>
  <mergeCells count="53">
    <mergeCell ref="A1:O1"/>
    <mergeCell ref="A2:O2"/>
    <mergeCell ref="I3:L3"/>
    <mergeCell ref="J4:L4"/>
    <mergeCell ref="A5:C5"/>
    <mergeCell ref="D5:H5"/>
    <mergeCell ref="K5:L5"/>
    <mergeCell ref="A6:C6"/>
    <mergeCell ref="D6:H6"/>
    <mergeCell ref="K6:L6"/>
    <mergeCell ref="N6:O6"/>
    <mergeCell ref="B7:I7"/>
    <mergeCell ref="F8:I8"/>
    <mergeCell ref="F9:I9"/>
    <mergeCell ref="F10:I10"/>
    <mergeCell ref="B11:I11"/>
    <mergeCell ref="F12:I12"/>
    <mergeCell ref="F13:I13"/>
    <mergeCell ref="B14:I14"/>
    <mergeCell ref="F15:I15"/>
    <mergeCell ref="F16:I16"/>
    <mergeCell ref="F17:I17"/>
    <mergeCell ref="F18:I18"/>
    <mergeCell ref="F19:I19"/>
    <mergeCell ref="F20:I20"/>
    <mergeCell ref="F21:I21"/>
    <mergeCell ref="B22:I22"/>
    <mergeCell ref="F23:I23"/>
    <mergeCell ref="F24:I24"/>
    <mergeCell ref="F25:I25"/>
    <mergeCell ref="B26:I26"/>
    <mergeCell ref="B27:E27"/>
    <mergeCell ref="F27:I27"/>
    <mergeCell ref="B28:I28"/>
    <mergeCell ref="B29:I29"/>
    <mergeCell ref="B30:I30"/>
    <mergeCell ref="J31:K31"/>
    <mergeCell ref="M31:O31"/>
    <mergeCell ref="A8:A11"/>
    <mergeCell ref="A12:A14"/>
    <mergeCell ref="A15:A22"/>
    <mergeCell ref="A23:A26"/>
    <mergeCell ref="A27:A28"/>
    <mergeCell ref="I4:I5"/>
    <mergeCell ref="M3:M5"/>
    <mergeCell ref="O23:O25"/>
    <mergeCell ref="A3:C4"/>
    <mergeCell ref="D3:H4"/>
    <mergeCell ref="N3:O5"/>
    <mergeCell ref="B8:E10"/>
    <mergeCell ref="B12:E13"/>
    <mergeCell ref="B15:E21"/>
    <mergeCell ref="B23:E25"/>
  </mergeCells>
  <dataValidations count="1">
    <dataValidation type="list" allowBlank="1" showInputMessage="1" showErrorMessage="1" sqref="K31">
      <formula1>"项,个,套,台,根,桶,kw,包,kg,台/年,项目编号,批,趟,瓶,人/天,元/km"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opLeftCell="A7" workbookViewId="0">
      <selection activeCell="F27" sqref="F27:I27"/>
    </sheetView>
  </sheetViews>
  <sheetFormatPr defaultColWidth="9" defaultRowHeight="15.95" customHeight="1"/>
  <cols>
    <col min="1" max="1" width="5.625" style="3" customWidth="1"/>
    <col min="2" max="3" width="5" style="4" customWidth="1"/>
    <col min="4" max="4" width="2.3" style="4" customWidth="1"/>
    <col min="5" max="5" width="2.875" style="4" customWidth="1"/>
    <col min="6" max="6" width="16.7333333333333" style="5" customWidth="1"/>
    <col min="7" max="8" width="5.08333333333333" style="5" customWidth="1"/>
    <col min="9" max="9" width="7.01666666666667" style="4" customWidth="1"/>
    <col min="10" max="10" width="10.1833333333333" style="4" customWidth="1"/>
    <col min="11" max="11" width="4.99166666666667" style="5" customWidth="1"/>
    <col min="12" max="12" width="5.38333333333333" style="5" customWidth="1"/>
    <col min="13" max="13" width="9.8" style="6" customWidth="1"/>
    <col min="14" max="14" width="11.5333333333333" style="6" customWidth="1"/>
    <col min="15" max="15" width="10.7333333333333" style="4" customWidth="1"/>
    <col min="16" max="16" width="2.25" customWidth="1"/>
    <col min="17" max="17" width="2" customWidth="1"/>
    <col min="18" max="18" width="1.875" customWidth="1"/>
    <col min="19" max="19" width="1.625" customWidth="1"/>
    <col min="20" max="20" width="1.875" customWidth="1"/>
  </cols>
  <sheetData>
    <row r="1" s="1" customFormat="1" ht="18.95" customHeight="1" spans="1:15">
      <c r="A1" s="7" t="s">
        <v>31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16" customHeight="1" spans="1:15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14" customHeight="1" spans="1:15">
      <c r="A3" s="9" t="s">
        <v>33</v>
      </c>
      <c r="B3" s="9"/>
      <c r="C3" s="9"/>
      <c r="D3" s="9" t="s">
        <v>86</v>
      </c>
      <c r="E3" s="9"/>
      <c r="F3" s="9"/>
      <c r="G3" s="9"/>
      <c r="H3" s="9"/>
      <c r="I3" s="8" t="s">
        <v>35</v>
      </c>
      <c r="J3" s="8"/>
      <c r="K3" s="8"/>
      <c r="L3" s="8"/>
      <c r="M3" s="8" t="s">
        <v>36</v>
      </c>
      <c r="N3" s="8" t="s">
        <v>37</v>
      </c>
      <c r="O3" s="8"/>
    </row>
    <row r="4" s="1" customFormat="1" ht="15" customHeight="1" spans="1:15">
      <c r="A4" s="9"/>
      <c r="B4" s="9"/>
      <c r="C4" s="9"/>
      <c r="D4" s="9"/>
      <c r="E4" s="9"/>
      <c r="F4" s="9"/>
      <c r="G4" s="9"/>
      <c r="H4" s="9"/>
      <c r="I4" s="54" t="s">
        <v>38</v>
      </c>
      <c r="J4" s="8" t="s">
        <v>39</v>
      </c>
      <c r="K4" s="8"/>
      <c r="L4" s="8"/>
      <c r="M4" s="8"/>
      <c r="N4" s="8"/>
      <c r="O4" s="8"/>
    </row>
    <row r="5" s="1" customFormat="1" ht="19" customHeight="1" spans="1:15">
      <c r="A5" s="9" t="s">
        <v>40</v>
      </c>
      <c r="B5" s="9"/>
      <c r="C5" s="9"/>
      <c r="D5" s="9" t="s">
        <v>87</v>
      </c>
      <c r="E5" s="9"/>
      <c r="F5" s="9"/>
      <c r="G5" s="9"/>
      <c r="H5" s="9"/>
      <c r="I5" s="55"/>
      <c r="J5" s="8" t="s">
        <v>42</v>
      </c>
      <c r="K5" s="8" t="s">
        <v>43</v>
      </c>
      <c r="L5" s="8"/>
      <c r="M5" s="8"/>
      <c r="N5" s="8"/>
      <c r="O5" s="8"/>
    </row>
    <row r="6" customFormat="1" ht="20.1" customHeight="1" spans="1:15">
      <c r="A6" s="10" t="s">
        <v>44</v>
      </c>
      <c r="B6" s="10"/>
      <c r="C6" s="10"/>
      <c r="D6" s="10" t="s">
        <v>88</v>
      </c>
      <c r="E6" s="10"/>
      <c r="F6" s="10"/>
      <c r="G6" s="10"/>
      <c r="H6" s="10"/>
      <c r="I6" s="56"/>
      <c r="J6" s="57">
        <f>N33</f>
        <v>25353.6</v>
      </c>
      <c r="K6" s="58">
        <v>0</v>
      </c>
      <c r="L6" s="58"/>
      <c r="M6" s="59" t="s">
        <v>46</v>
      </c>
      <c r="N6" s="59" t="s">
        <v>47</v>
      </c>
      <c r="O6" s="60"/>
    </row>
    <row r="7" s="2" customFormat="1" ht="18" customHeight="1" spans="1:15">
      <c r="A7" s="11" t="s">
        <v>0</v>
      </c>
      <c r="B7" s="12" t="s">
        <v>48</v>
      </c>
      <c r="C7" s="12"/>
      <c r="D7" s="12"/>
      <c r="E7" s="12"/>
      <c r="F7" s="12"/>
      <c r="G7" s="12"/>
      <c r="H7" s="12"/>
      <c r="I7" s="12"/>
      <c r="J7" s="61" t="s">
        <v>49</v>
      </c>
      <c r="K7" s="11" t="s">
        <v>1</v>
      </c>
      <c r="L7" s="11" t="s">
        <v>50</v>
      </c>
      <c r="M7" s="62" t="s">
        <v>51</v>
      </c>
      <c r="N7" s="62" t="s">
        <v>13</v>
      </c>
      <c r="O7" s="61" t="s">
        <v>52</v>
      </c>
    </row>
    <row r="8" customFormat="1" customHeight="1" spans="1:15">
      <c r="A8" s="13">
        <v>1</v>
      </c>
      <c r="B8" s="14" t="s">
        <v>53</v>
      </c>
      <c r="C8" s="15"/>
      <c r="D8" s="15"/>
      <c r="E8" s="16"/>
      <c r="F8" s="17" t="s">
        <v>89</v>
      </c>
      <c r="G8" s="17"/>
      <c r="H8" s="17"/>
      <c r="I8" s="17"/>
      <c r="J8" s="63"/>
      <c r="K8" s="64" t="s">
        <v>55</v>
      </c>
      <c r="L8" s="37">
        <v>4</v>
      </c>
      <c r="M8" s="65">
        <v>220</v>
      </c>
      <c r="N8" s="65">
        <f t="shared" ref="N8:N13" si="0">M8*L8</f>
        <v>880</v>
      </c>
      <c r="O8" s="63"/>
    </row>
    <row r="9" customFormat="1" customHeight="1" spans="1:15">
      <c r="A9" s="18"/>
      <c r="B9" s="34"/>
      <c r="C9" s="35"/>
      <c r="D9" s="35"/>
      <c r="E9" s="36"/>
      <c r="F9" s="17" t="s">
        <v>90</v>
      </c>
      <c r="G9" s="17"/>
      <c r="H9" s="17"/>
      <c r="I9" s="17"/>
      <c r="J9" s="63"/>
      <c r="K9" s="64" t="s">
        <v>55</v>
      </c>
      <c r="L9" s="37">
        <v>4</v>
      </c>
      <c r="M9" s="65">
        <v>220</v>
      </c>
      <c r="N9" s="65">
        <f t="shared" si="0"/>
        <v>880</v>
      </c>
      <c r="O9" s="63"/>
    </row>
    <row r="10" customFormat="1" ht="26" customHeight="1" spans="1:15">
      <c r="A10" s="18"/>
      <c r="B10" s="34"/>
      <c r="C10" s="35"/>
      <c r="D10" s="35"/>
      <c r="E10" s="36"/>
      <c r="F10" s="17" t="s">
        <v>91</v>
      </c>
      <c r="G10" s="17"/>
      <c r="H10" s="17"/>
      <c r="I10" s="17"/>
      <c r="J10" s="98"/>
      <c r="K10" s="38" t="s">
        <v>55</v>
      </c>
      <c r="L10" s="33">
        <v>24</v>
      </c>
      <c r="M10" s="99">
        <v>220</v>
      </c>
      <c r="N10" s="99">
        <f t="shared" si="0"/>
        <v>5280</v>
      </c>
      <c r="O10" s="63"/>
    </row>
    <row r="11" customFormat="1" customHeight="1" spans="1:15">
      <c r="A11" s="18"/>
      <c r="B11" s="34"/>
      <c r="C11" s="35"/>
      <c r="D11" s="35"/>
      <c r="E11" s="36"/>
      <c r="F11" s="17" t="s">
        <v>92</v>
      </c>
      <c r="G11" s="17"/>
      <c r="H11" s="17"/>
      <c r="I11" s="17"/>
      <c r="J11" s="63"/>
      <c r="K11" s="64" t="s">
        <v>55</v>
      </c>
      <c r="L11" s="37">
        <v>24</v>
      </c>
      <c r="M11" s="65">
        <v>220</v>
      </c>
      <c r="N11" s="65">
        <f t="shared" si="0"/>
        <v>5280</v>
      </c>
      <c r="O11" s="63"/>
    </row>
    <row r="12" customFormat="1" customHeight="1" spans="1:15">
      <c r="A12" s="18"/>
      <c r="B12" s="34"/>
      <c r="C12" s="35"/>
      <c r="D12" s="35"/>
      <c r="E12" s="36"/>
      <c r="F12" s="17" t="s">
        <v>93</v>
      </c>
      <c r="G12" s="17"/>
      <c r="H12" s="17"/>
      <c r="I12" s="17"/>
      <c r="J12" s="63"/>
      <c r="K12" s="64" t="s">
        <v>55</v>
      </c>
      <c r="L12" s="37">
        <v>6</v>
      </c>
      <c r="M12" s="65">
        <v>220</v>
      </c>
      <c r="N12" s="65">
        <f t="shared" si="0"/>
        <v>1320</v>
      </c>
      <c r="O12" s="63"/>
    </row>
    <row r="13" customFormat="1" customHeight="1" spans="1:15">
      <c r="A13" s="18"/>
      <c r="B13" s="19"/>
      <c r="C13" s="20"/>
      <c r="D13" s="20"/>
      <c r="E13" s="21"/>
      <c r="F13" s="17" t="s">
        <v>57</v>
      </c>
      <c r="G13" s="17"/>
      <c r="H13" s="17"/>
      <c r="I13" s="17"/>
      <c r="J13" s="63"/>
      <c r="K13" s="64" t="s">
        <v>55</v>
      </c>
      <c r="L13" s="37">
        <v>2</v>
      </c>
      <c r="M13" s="65">
        <v>220</v>
      </c>
      <c r="N13" s="65">
        <f t="shared" si="0"/>
        <v>440</v>
      </c>
      <c r="O13" s="63"/>
    </row>
    <row r="14" customFormat="1" customHeight="1" spans="1:15">
      <c r="A14" s="22"/>
      <c r="B14" s="23" t="s">
        <v>13</v>
      </c>
      <c r="C14" s="24"/>
      <c r="D14" s="24"/>
      <c r="E14" s="24"/>
      <c r="F14" s="24"/>
      <c r="G14" s="24"/>
      <c r="H14" s="24"/>
      <c r="I14" s="66"/>
      <c r="J14" s="67"/>
      <c r="K14" s="68"/>
      <c r="L14" s="69">
        <f>SUM(L8:L13)</f>
        <v>64</v>
      </c>
      <c r="M14" s="70"/>
      <c r="N14" s="70">
        <f>SUM(N8:N13)</f>
        <v>14080</v>
      </c>
      <c r="O14" s="67"/>
    </row>
    <row r="15" customFormat="1" customHeight="1" spans="1:15">
      <c r="A15" s="13">
        <v>2</v>
      </c>
      <c r="B15" s="25" t="s">
        <v>58</v>
      </c>
      <c r="C15" s="26"/>
      <c r="D15" s="26"/>
      <c r="E15" s="27"/>
      <c r="F15" s="17" t="s">
        <v>59</v>
      </c>
      <c r="G15" s="17"/>
      <c r="H15" s="17"/>
      <c r="I15" s="17"/>
      <c r="J15" s="63"/>
      <c r="K15" s="64" t="s">
        <v>55</v>
      </c>
      <c r="L15" s="37">
        <v>64</v>
      </c>
      <c r="M15" s="65">
        <v>60</v>
      </c>
      <c r="N15" s="65">
        <f t="shared" ref="N15:N24" si="1">M15*L15</f>
        <v>3840</v>
      </c>
      <c r="O15" s="63"/>
    </row>
    <row r="16" customFormat="1" customHeight="1" spans="1:15">
      <c r="A16" s="18"/>
      <c r="B16" s="28"/>
      <c r="C16" s="29"/>
      <c r="D16" s="29"/>
      <c r="E16" s="30"/>
      <c r="F16" s="17" t="s">
        <v>60</v>
      </c>
      <c r="G16" s="17"/>
      <c r="H16" s="17"/>
      <c r="I16" s="17"/>
      <c r="J16" s="63"/>
      <c r="K16" s="64" t="s">
        <v>55</v>
      </c>
      <c r="L16" s="37">
        <v>64</v>
      </c>
      <c r="M16" s="65">
        <v>60</v>
      </c>
      <c r="N16" s="65">
        <f t="shared" si="1"/>
        <v>3840</v>
      </c>
      <c r="O16" s="63"/>
    </row>
    <row r="17" customFormat="1" customHeight="1" spans="1:15">
      <c r="A17" s="22"/>
      <c r="B17" s="31" t="s">
        <v>13</v>
      </c>
      <c r="C17" s="32"/>
      <c r="D17" s="32"/>
      <c r="E17" s="32"/>
      <c r="F17" s="32"/>
      <c r="G17" s="32"/>
      <c r="H17" s="32"/>
      <c r="I17" s="71"/>
      <c r="J17" s="72"/>
      <c r="K17" s="73"/>
      <c r="L17" s="74"/>
      <c r="M17" s="75"/>
      <c r="N17" s="75">
        <f>SUM(N15:N16)</f>
        <v>7680</v>
      </c>
      <c r="O17" s="76"/>
    </row>
    <row r="18" customFormat="1" ht="16" customHeight="1" spans="1:15">
      <c r="A18" s="13">
        <v>3</v>
      </c>
      <c r="B18" s="14" t="s">
        <v>61</v>
      </c>
      <c r="C18" s="15"/>
      <c r="D18" s="15"/>
      <c r="E18" s="16"/>
      <c r="F18" s="33" t="s">
        <v>62</v>
      </c>
      <c r="G18" s="33"/>
      <c r="H18" s="33"/>
      <c r="I18" s="33"/>
      <c r="J18" s="63"/>
      <c r="K18" s="37" t="s">
        <v>63</v>
      </c>
      <c r="L18" s="37">
        <v>400</v>
      </c>
      <c r="M18" s="65">
        <v>0.5</v>
      </c>
      <c r="N18" s="65">
        <f t="shared" si="1"/>
        <v>200</v>
      </c>
      <c r="O18" s="63"/>
    </row>
    <row r="19" customFormat="1" ht="14" customHeight="1" spans="1:15">
      <c r="A19" s="18"/>
      <c r="B19" s="34"/>
      <c r="C19" s="35"/>
      <c r="D19" s="35"/>
      <c r="E19" s="36"/>
      <c r="F19" s="37" t="s">
        <v>64</v>
      </c>
      <c r="G19" s="37"/>
      <c r="H19" s="37"/>
      <c r="I19" s="37"/>
      <c r="J19" s="63"/>
      <c r="K19" s="37" t="s">
        <v>65</v>
      </c>
      <c r="L19" s="37">
        <v>400</v>
      </c>
      <c r="M19" s="65">
        <v>0.5</v>
      </c>
      <c r="N19" s="65">
        <f t="shared" si="1"/>
        <v>200</v>
      </c>
      <c r="O19" s="63"/>
    </row>
    <row r="20" customFormat="1" ht="15" customHeight="1" spans="1:15">
      <c r="A20" s="18"/>
      <c r="B20" s="34"/>
      <c r="C20" s="35"/>
      <c r="D20" s="35"/>
      <c r="E20" s="36"/>
      <c r="F20" s="37" t="s">
        <v>66</v>
      </c>
      <c r="G20" s="37"/>
      <c r="H20" s="37"/>
      <c r="I20" s="37"/>
      <c r="J20" s="63"/>
      <c r="K20" s="37" t="s">
        <v>67</v>
      </c>
      <c r="L20" s="37">
        <v>0</v>
      </c>
      <c r="M20" s="65">
        <v>0</v>
      </c>
      <c r="N20" s="65">
        <f t="shared" si="1"/>
        <v>0</v>
      </c>
      <c r="O20" s="63"/>
    </row>
    <row r="21" customFormat="1" customHeight="1" spans="1:15">
      <c r="A21" s="18"/>
      <c r="B21" s="34"/>
      <c r="C21" s="35"/>
      <c r="D21" s="35"/>
      <c r="E21" s="36"/>
      <c r="F21" s="38" t="s">
        <v>68</v>
      </c>
      <c r="G21" s="38"/>
      <c r="H21" s="38"/>
      <c r="I21" s="38"/>
      <c r="J21" s="63"/>
      <c r="K21" s="37" t="s">
        <v>67</v>
      </c>
      <c r="L21" s="37">
        <v>0</v>
      </c>
      <c r="M21" s="65">
        <v>50</v>
      </c>
      <c r="N21" s="65">
        <f t="shared" si="1"/>
        <v>0</v>
      </c>
      <c r="O21" s="63"/>
    </row>
    <row r="22" customFormat="1" customHeight="1" spans="1:15">
      <c r="A22" s="18"/>
      <c r="B22" s="34"/>
      <c r="C22" s="35"/>
      <c r="D22" s="35"/>
      <c r="E22" s="36"/>
      <c r="F22" s="38" t="s">
        <v>69</v>
      </c>
      <c r="G22" s="38"/>
      <c r="H22" s="38"/>
      <c r="I22" s="38"/>
      <c r="J22" s="63"/>
      <c r="K22" s="37" t="s">
        <v>67</v>
      </c>
      <c r="L22" s="37">
        <v>0</v>
      </c>
      <c r="M22" s="65">
        <v>260</v>
      </c>
      <c r="N22" s="65">
        <f t="shared" si="1"/>
        <v>0</v>
      </c>
      <c r="O22" s="63"/>
    </row>
    <row r="23" customFormat="1" customHeight="1" spans="1:15">
      <c r="A23" s="18"/>
      <c r="B23" s="34"/>
      <c r="C23" s="35"/>
      <c r="D23" s="35"/>
      <c r="E23" s="36"/>
      <c r="F23" s="38" t="s">
        <v>70</v>
      </c>
      <c r="G23" s="38"/>
      <c r="H23" s="38"/>
      <c r="I23" s="38"/>
      <c r="J23" s="63"/>
      <c r="K23" s="37" t="s">
        <v>71</v>
      </c>
      <c r="L23" s="37">
        <v>0</v>
      </c>
      <c r="M23" s="65">
        <v>500</v>
      </c>
      <c r="N23" s="65">
        <f t="shared" si="1"/>
        <v>0</v>
      </c>
      <c r="O23" s="63"/>
    </row>
    <row r="24" customFormat="1" customHeight="1" spans="1:15">
      <c r="A24" s="18"/>
      <c r="B24" s="19"/>
      <c r="C24" s="20"/>
      <c r="D24" s="20"/>
      <c r="E24" s="21"/>
      <c r="F24" s="38" t="s">
        <v>72</v>
      </c>
      <c r="G24" s="38"/>
      <c r="H24" s="38"/>
      <c r="I24" s="38"/>
      <c r="J24" s="63"/>
      <c r="K24" s="37" t="s">
        <v>71</v>
      </c>
      <c r="L24" s="37">
        <v>0</v>
      </c>
      <c r="M24" s="65">
        <v>150</v>
      </c>
      <c r="N24" s="65">
        <f t="shared" si="1"/>
        <v>0</v>
      </c>
      <c r="O24" s="63"/>
    </row>
    <row r="25" customFormat="1" customHeight="1" spans="1:15">
      <c r="A25" s="22"/>
      <c r="B25" s="39" t="s">
        <v>13</v>
      </c>
      <c r="C25" s="40"/>
      <c r="D25" s="40"/>
      <c r="E25" s="40"/>
      <c r="F25" s="40"/>
      <c r="G25" s="40"/>
      <c r="H25" s="40"/>
      <c r="I25" s="77"/>
      <c r="J25" s="72"/>
      <c r="K25" s="74"/>
      <c r="L25" s="74"/>
      <c r="M25" s="75"/>
      <c r="N25" s="75">
        <f>SUM(N18:N24)</f>
        <v>400</v>
      </c>
      <c r="O25" s="76"/>
    </row>
    <row r="26" customFormat="1" customHeight="1" spans="1:15">
      <c r="A26" s="13">
        <v>4</v>
      </c>
      <c r="B26" s="14" t="s">
        <v>73</v>
      </c>
      <c r="C26" s="15"/>
      <c r="D26" s="15"/>
      <c r="E26" s="16"/>
      <c r="F26" s="37" t="s">
        <v>74</v>
      </c>
      <c r="G26" s="37"/>
      <c r="H26" s="37"/>
      <c r="I26" s="63"/>
      <c r="J26" s="63" t="s">
        <v>75</v>
      </c>
      <c r="K26" s="37" t="s">
        <v>71</v>
      </c>
      <c r="L26" s="37">
        <v>1</v>
      </c>
      <c r="M26" s="65">
        <v>0.02</v>
      </c>
      <c r="N26" s="65">
        <f>N14*M26</f>
        <v>281.6</v>
      </c>
      <c r="O26" s="33"/>
    </row>
    <row r="27" customFormat="1" customHeight="1" spans="1:15">
      <c r="A27" s="18"/>
      <c r="B27" s="34"/>
      <c r="C27" s="35"/>
      <c r="D27" s="35"/>
      <c r="E27" s="36"/>
      <c r="F27" s="41" t="s">
        <v>76</v>
      </c>
      <c r="G27" s="42"/>
      <c r="H27" s="42"/>
      <c r="I27" s="78"/>
      <c r="J27" s="63"/>
      <c r="K27" s="37" t="s">
        <v>77</v>
      </c>
      <c r="L27" s="37">
        <v>10</v>
      </c>
      <c r="M27" s="65">
        <v>50</v>
      </c>
      <c r="N27" s="65">
        <f t="shared" ref="N27:N32" si="2">M27*L27</f>
        <v>500</v>
      </c>
      <c r="O27" s="33"/>
    </row>
    <row r="28" customFormat="1" customHeight="1" spans="1:15">
      <c r="A28" s="18"/>
      <c r="B28" s="19"/>
      <c r="C28" s="20"/>
      <c r="D28" s="20"/>
      <c r="E28" s="21"/>
      <c r="F28" s="37" t="s">
        <v>78</v>
      </c>
      <c r="G28" s="37"/>
      <c r="H28" s="37"/>
      <c r="I28" s="37"/>
      <c r="J28" s="63"/>
      <c r="K28" s="37" t="s">
        <v>71</v>
      </c>
      <c r="L28" s="37">
        <v>1</v>
      </c>
      <c r="M28" s="65">
        <v>300</v>
      </c>
      <c r="N28" s="65">
        <f t="shared" si="2"/>
        <v>300</v>
      </c>
      <c r="O28" s="33"/>
    </row>
    <row r="29" customFormat="1" customHeight="1" spans="1:15">
      <c r="A29" s="22"/>
      <c r="B29" s="43" t="s">
        <v>13</v>
      </c>
      <c r="C29" s="44"/>
      <c r="D29" s="44"/>
      <c r="E29" s="44"/>
      <c r="F29" s="44"/>
      <c r="G29" s="44"/>
      <c r="H29" s="44"/>
      <c r="I29" s="79"/>
      <c r="J29" s="72"/>
      <c r="K29" s="74"/>
      <c r="L29" s="74"/>
      <c r="M29" s="75"/>
      <c r="N29" s="75">
        <f>SUM(N26:N28)</f>
        <v>1081.6</v>
      </c>
      <c r="O29" s="80"/>
    </row>
    <row r="30" customFormat="1" ht="18.95" customHeight="1" spans="1:15">
      <c r="A30" s="13">
        <v>5</v>
      </c>
      <c r="B30" s="45" t="s">
        <v>79</v>
      </c>
      <c r="C30" s="46"/>
      <c r="D30" s="46"/>
      <c r="E30" s="47"/>
      <c r="F30" s="48" t="s">
        <v>94</v>
      </c>
      <c r="G30" s="48"/>
      <c r="H30" s="48"/>
      <c r="I30" s="48"/>
      <c r="J30" s="81">
        <v>0.15</v>
      </c>
      <c r="K30" s="82" t="s">
        <v>71</v>
      </c>
      <c r="L30" s="82">
        <v>1</v>
      </c>
      <c r="M30" s="83">
        <v>0</v>
      </c>
      <c r="N30" s="83">
        <f>N14*J30</f>
        <v>2112</v>
      </c>
      <c r="O30" s="84"/>
    </row>
    <row r="31" customFormat="1" ht="18.95" customHeight="1" spans="1:15">
      <c r="A31" s="22"/>
      <c r="B31" s="49" t="s">
        <v>13</v>
      </c>
      <c r="C31" s="50"/>
      <c r="D31" s="50"/>
      <c r="E31" s="50"/>
      <c r="F31" s="50"/>
      <c r="G31" s="50"/>
      <c r="H31" s="50"/>
      <c r="I31" s="85"/>
      <c r="J31" s="86"/>
      <c r="K31" s="87"/>
      <c r="L31" s="87"/>
      <c r="M31" s="88"/>
      <c r="N31" s="88">
        <f>SUM(N30:N30)</f>
        <v>2112</v>
      </c>
      <c r="O31" s="76"/>
    </row>
    <row r="32" customFormat="1" ht="18.95" customHeight="1" spans="1:15">
      <c r="A32" s="51">
        <v>6</v>
      </c>
      <c r="B32" s="45" t="s">
        <v>81</v>
      </c>
      <c r="C32" s="46"/>
      <c r="D32" s="46"/>
      <c r="E32" s="46"/>
      <c r="F32" s="46"/>
      <c r="G32" s="46"/>
      <c r="H32" s="46"/>
      <c r="I32" s="47"/>
      <c r="J32" s="89"/>
      <c r="K32" s="82" t="s">
        <v>82</v>
      </c>
      <c r="L32" s="82">
        <v>0</v>
      </c>
      <c r="M32" s="83">
        <v>0</v>
      </c>
      <c r="N32" s="83">
        <f t="shared" si="2"/>
        <v>0</v>
      </c>
      <c r="O32" s="84"/>
    </row>
    <row r="33" customFormat="1" ht="18.95" customHeight="1" spans="1:15">
      <c r="A33" s="51">
        <v>7</v>
      </c>
      <c r="B33" s="52" t="s">
        <v>83</v>
      </c>
      <c r="C33" s="53"/>
      <c r="D33" s="53"/>
      <c r="E33" s="53"/>
      <c r="F33" s="53"/>
      <c r="G33" s="53"/>
      <c r="H33" s="53"/>
      <c r="I33" s="90"/>
      <c r="J33" s="91"/>
      <c r="K33" s="92"/>
      <c r="L33" s="92"/>
      <c r="M33" s="93"/>
      <c r="N33" s="93">
        <f>N31+N29+N25+N17+N14</f>
        <v>25353.6</v>
      </c>
      <c r="O33" s="94"/>
    </row>
    <row r="34" customFormat="1" customHeight="1" spans="1:15">
      <c r="A34" s="3"/>
      <c r="B34" s="4"/>
      <c r="C34" s="4"/>
      <c r="D34" s="4"/>
      <c r="E34" s="4"/>
      <c r="F34" s="5"/>
      <c r="G34" s="5"/>
      <c r="H34" s="5"/>
      <c r="I34" s="4"/>
      <c r="J34" s="95" t="s">
        <v>84</v>
      </c>
      <c r="K34" s="96"/>
      <c r="L34" s="5" t="s">
        <v>85</v>
      </c>
      <c r="M34" s="97">
        <v>43935</v>
      </c>
      <c r="N34" s="97"/>
      <c r="O34" s="97"/>
    </row>
  </sheetData>
  <mergeCells count="56">
    <mergeCell ref="A1:O1"/>
    <mergeCell ref="A2:O2"/>
    <mergeCell ref="I3:L3"/>
    <mergeCell ref="J4:L4"/>
    <mergeCell ref="A5:C5"/>
    <mergeCell ref="D5:H5"/>
    <mergeCell ref="K5:L5"/>
    <mergeCell ref="A6:C6"/>
    <mergeCell ref="D6:H6"/>
    <mergeCell ref="K6:L6"/>
    <mergeCell ref="N6:O6"/>
    <mergeCell ref="B7:I7"/>
    <mergeCell ref="F8:I8"/>
    <mergeCell ref="F9:I9"/>
    <mergeCell ref="F10:I10"/>
    <mergeCell ref="F11:I11"/>
    <mergeCell ref="F12:I12"/>
    <mergeCell ref="F13:I13"/>
    <mergeCell ref="B14:I14"/>
    <mergeCell ref="F15:I15"/>
    <mergeCell ref="F16:I16"/>
    <mergeCell ref="B17:I17"/>
    <mergeCell ref="F18:I18"/>
    <mergeCell ref="F19:I19"/>
    <mergeCell ref="F20:I20"/>
    <mergeCell ref="F21:I21"/>
    <mergeCell ref="F22:I22"/>
    <mergeCell ref="F23:I23"/>
    <mergeCell ref="F24:I24"/>
    <mergeCell ref="B25:I25"/>
    <mergeCell ref="F26:I26"/>
    <mergeCell ref="F27:I27"/>
    <mergeCell ref="F28:I28"/>
    <mergeCell ref="B29:I29"/>
    <mergeCell ref="B30:E30"/>
    <mergeCell ref="F30:I30"/>
    <mergeCell ref="B31:I31"/>
    <mergeCell ref="B32:I32"/>
    <mergeCell ref="B33:I33"/>
    <mergeCell ref="J34:K34"/>
    <mergeCell ref="M34:O34"/>
    <mergeCell ref="A8:A14"/>
    <mergeCell ref="A15:A17"/>
    <mergeCell ref="A18:A25"/>
    <mergeCell ref="A26:A29"/>
    <mergeCell ref="A30:A31"/>
    <mergeCell ref="I4:I5"/>
    <mergeCell ref="M3:M5"/>
    <mergeCell ref="O26:O28"/>
    <mergeCell ref="A3:C4"/>
    <mergeCell ref="D3:H4"/>
    <mergeCell ref="N3:O5"/>
    <mergeCell ref="B8:E13"/>
    <mergeCell ref="B15:E16"/>
    <mergeCell ref="B18:E24"/>
    <mergeCell ref="B26:E28"/>
  </mergeCells>
  <dataValidations count="1">
    <dataValidation type="list" allowBlank="1" showInputMessage="1" showErrorMessage="1" sqref="K34">
      <formula1>"项,个,套,台,根,桶,kw,包,kg,台/年,项目编号,批,趟,瓶,人/天,元/km"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opLeftCell="A4" workbookViewId="0">
      <selection activeCell="F22" sqref="F22:I24"/>
    </sheetView>
  </sheetViews>
  <sheetFormatPr defaultColWidth="9" defaultRowHeight="15.95" customHeight="1"/>
  <cols>
    <col min="1" max="1" width="5.625" style="3" customWidth="1"/>
    <col min="2" max="3" width="5" style="4" customWidth="1"/>
    <col min="4" max="4" width="2.3" style="4" customWidth="1"/>
    <col min="5" max="5" width="2.875" style="4" customWidth="1"/>
    <col min="6" max="6" width="16.7333333333333" style="5" customWidth="1"/>
    <col min="7" max="8" width="5.08333333333333" style="5" customWidth="1"/>
    <col min="9" max="9" width="7.01666666666667" style="4" customWidth="1"/>
    <col min="10" max="10" width="10.1833333333333" style="4" customWidth="1"/>
    <col min="11" max="11" width="4.99166666666667" style="5" customWidth="1"/>
    <col min="12" max="12" width="5.38333333333333" style="5" customWidth="1"/>
    <col min="13" max="13" width="9.8" style="6" customWidth="1"/>
    <col min="14" max="14" width="11.5333333333333" style="6" customWidth="1"/>
    <col min="15" max="15" width="10.7333333333333" style="4" customWidth="1"/>
    <col min="16" max="16" width="2.25" customWidth="1"/>
    <col min="17" max="17" width="2" customWidth="1"/>
    <col min="18" max="18" width="1.875" customWidth="1"/>
    <col min="19" max="19" width="1.625" customWidth="1"/>
    <col min="20" max="20" width="1.875" customWidth="1"/>
  </cols>
  <sheetData>
    <row r="1" s="1" customFormat="1" ht="18.95" customHeight="1" spans="1:15">
      <c r="A1" s="7" t="s">
        <v>31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16" customHeight="1" spans="1:15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14" customHeight="1" spans="1:15">
      <c r="A3" s="9" t="s">
        <v>33</v>
      </c>
      <c r="B3" s="9"/>
      <c r="C3" s="9"/>
      <c r="D3" s="9" t="s">
        <v>86</v>
      </c>
      <c r="E3" s="9"/>
      <c r="F3" s="9"/>
      <c r="G3" s="9"/>
      <c r="H3" s="9"/>
      <c r="I3" s="8" t="s">
        <v>35</v>
      </c>
      <c r="J3" s="8"/>
      <c r="K3" s="8"/>
      <c r="L3" s="8"/>
      <c r="M3" s="8" t="s">
        <v>36</v>
      </c>
      <c r="N3" s="8" t="s">
        <v>37</v>
      </c>
      <c r="O3" s="8"/>
    </row>
    <row r="4" s="1" customFormat="1" ht="15" customHeight="1" spans="1:15">
      <c r="A4" s="9"/>
      <c r="B4" s="9"/>
      <c r="C4" s="9"/>
      <c r="D4" s="9"/>
      <c r="E4" s="9"/>
      <c r="F4" s="9"/>
      <c r="G4" s="9"/>
      <c r="H4" s="9"/>
      <c r="I4" s="54" t="s">
        <v>38</v>
      </c>
      <c r="J4" s="8" t="s">
        <v>39</v>
      </c>
      <c r="K4" s="8"/>
      <c r="L4" s="8"/>
      <c r="M4" s="8"/>
      <c r="N4" s="8"/>
      <c r="O4" s="8"/>
    </row>
    <row r="5" s="1" customFormat="1" ht="19" customHeight="1" spans="1:15">
      <c r="A5" s="9" t="s">
        <v>40</v>
      </c>
      <c r="B5" s="9"/>
      <c r="C5" s="9"/>
      <c r="D5" s="9" t="s">
        <v>87</v>
      </c>
      <c r="E5" s="9"/>
      <c r="F5" s="9"/>
      <c r="G5" s="9"/>
      <c r="H5" s="9"/>
      <c r="I5" s="55"/>
      <c r="J5" s="8" t="s">
        <v>42</v>
      </c>
      <c r="K5" s="8" t="s">
        <v>43</v>
      </c>
      <c r="L5" s="8"/>
      <c r="M5" s="8"/>
      <c r="N5" s="8"/>
      <c r="O5" s="8"/>
    </row>
    <row r="6" customFormat="1" ht="20.1" customHeight="1" spans="1:15">
      <c r="A6" s="10" t="s">
        <v>44</v>
      </c>
      <c r="B6" s="10"/>
      <c r="C6" s="10"/>
      <c r="D6" s="10" t="s">
        <v>88</v>
      </c>
      <c r="E6" s="10"/>
      <c r="F6" s="10"/>
      <c r="G6" s="10"/>
      <c r="H6" s="10"/>
      <c r="I6" s="56"/>
      <c r="J6" s="57">
        <f>N29</f>
        <v>18264</v>
      </c>
      <c r="K6" s="58">
        <v>0</v>
      </c>
      <c r="L6" s="58"/>
      <c r="M6" s="59" t="s">
        <v>46</v>
      </c>
      <c r="N6" s="59" t="s">
        <v>47</v>
      </c>
      <c r="O6" s="60"/>
    </row>
    <row r="7" s="2" customFormat="1" ht="18" customHeight="1" spans="1:15">
      <c r="A7" s="11" t="s">
        <v>0</v>
      </c>
      <c r="B7" s="12" t="s">
        <v>48</v>
      </c>
      <c r="C7" s="12"/>
      <c r="D7" s="12"/>
      <c r="E7" s="12"/>
      <c r="F7" s="12"/>
      <c r="G7" s="12"/>
      <c r="H7" s="12"/>
      <c r="I7" s="12"/>
      <c r="J7" s="61" t="s">
        <v>49</v>
      </c>
      <c r="K7" s="11" t="s">
        <v>1</v>
      </c>
      <c r="L7" s="11" t="s">
        <v>50</v>
      </c>
      <c r="M7" s="62" t="s">
        <v>51</v>
      </c>
      <c r="N7" s="62" t="s">
        <v>13</v>
      </c>
      <c r="O7" s="61" t="s">
        <v>52</v>
      </c>
    </row>
    <row r="8" customFormat="1" customHeight="1" spans="1:15">
      <c r="A8" s="18">
        <v>1</v>
      </c>
      <c r="B8" s="34" t="s">
        <v>95</v>
      </c>
      <c r="C8" s="35"/>
      <c r="D8" s="35"/>
      <c r="E8" s="36"/>
      <c r="F8" s="17" t="s">
        <v>96</v>
      </c>
      <c r="G8" s="17"/>
      <c r="H8" s="17"/>
      <c r="I8" s="17"/>
      <c r="J8" s="63"/>
      <c r="K8" s="64" t="s">
        <v>55</v>
      </c>
      <c r="L8" s="37">
        <v>10</v>
      </c>
      <c r="M8" s="65">
        <v>220</v>
      </c>
      <c r="N8" s="65">
        <f t="shared" ref="N8:N12" si="0">M8*L8</f>
        <v>2200</v>
      </c>
      <c r="O8" s="63"/>
    </row>
    <row r="9" customFormat="1" ht="26" customHeight="1" spans="1:15">
      <c r="A9" s="18"/>
      <c r="B9" s="34"/>
      <c r="C9" s="35"/>
      <c r="D9" s="35"/>
      <c r="E9" s="36"/>
      <c r="F9" s="17" t="s">
        <v>97</v>
      </c>
      <c r="G9" s="17"/>
      <c r="H9" s="17"/>
      <c r="I9" s="17"/>
      <c r="J9" s="98"/>
      <c r="K9" s="38" t="s">
        <v>98</v>
      </c>
      <c r="L9" s="33">
        <v>6</v>
      </c>
      <c r="M9" s="99">
        <v>2000</v>
      </c>
      <c r="N9" s="99">
        <f t="shared" si="0"/>
        <v>12000</v>
      </c>
      <c r="O9" s="63"/>
    </row>
    <row r="10" customFormat="1" customHeight="1" spans="1:15">
      <c r="A10" s="22"/>
      <c r="B10" s="23" t="s">
        <v>13</v>
      </c>
      <c r="C10" s="24"/>
      <c r="D10" s="24"/>
      <c r="E10" s="24"/>
      <c r="F10" s="24"/>
      <c r="G10" s="24"/>
      <c r="H10" s="24"/>
      <c r="I10" s="66"/>
      <c r="J10" s="67"/>
      <c r="K10" s="68"/>
      <c r="L10" s="69">
        <f>SUM(L8:L9)</f>
        <v>16</v>
      </c>
      <c r="M10" s="70"/>
      <c r="N10" s="70">
        <f>SUM(N8:N9)</f>
        <v>14200</v>
      </c>
      <c r="O10" s="67"/>
    </row>
    <row r="11" customFormat="1" customHeight="1" spans="1:15">
      <c r="A11" s="13">
        <v>2</v>
      </c>
      <c r="B11" s="25" t="s">
        <v>58</v>
      </c>
      <c r="C11" s="26"/>
      <c r="D11" s="26"/>
      <c r="E11" s="27"/>
      <c r="F11" s="17" t="s">
        <v>59</v>
      </c>
      <c r="G11" s="17"/>
      <c r="H11" s="17"/>
      <c r="I11" s="17"/>
      <c r="J11" s="63"/>
      <c r="K11" s="64" t="s">
        <v>55</v>
      </c>
      <c r="L11" s="37">
        <v>10</v>
      </c>
      <c r="M11" s="65">
        <v>60</v>
      </c>
      <c r="N11" s="65">
        <f t="shared" si="0"/>
        <v>600</v>
      </c>
      <c r="O11" s="63"/>
    </row>
    <row r="12" customFormat="1" customHeight="1" spans="1:15">
      <c r="A12" s="18"/>
      <c r="B12" s="28"/>
      <c r="C12" s="29"/>
      <c r="D12" s="29"/>
      <c r="E12" s="30"/>
      <c r="F12" s="17" t="s">
        <v>60</v>
      </c>
      <c r="G12" s="17"/>
      <c r="H12" s="17"/>
      <c r="I12" s="17"/>
      <c r="J12" s="63"/>
      <c r="K12" s="64" t="s">
        <v>55</v>
      </c>
      <c r="L12" s="37">
        <v>10</v>
      </c>
      <c r="M12" s="65">
        <v>60</v>
      </c>
      <c r="N12" s="65">
        <f t="shared" si="0"/>
        <v>600</v>
      </c>
      <c r="O12" s="63"/>
    </row>
    <row r="13" customFormat="1" customHeight="1" spans="1:15">
      <c r="A13" s="22"/>
      <c r="B13" s="31" t="s">
        <v>13</v>
      </c>
      <c r="C13" s="32"/>
      <c r="D13" s="32"/>
      <c r="E13" s="32"/>
      <c r="F13" s="32"/>
      <c r="G13" s="32"/>
      <c r="H13" s="32"/>
      <c r="I13" s="71"/>
      <c r="J13" s="72"/>
      <c r="K13" s="73"/>
      <c r="L13" s="74"/>
      <c r="M13" s="75"/>
      <c r="N13" s="75">
        <f>SUM(N11:N12)</f>
        <v>1200</v>
      </c>
      <c r="O13" s="76"/>
    </row>
    <row r="14" customFormat="1" ht="16" customHeight="1" spans="1:15">
      <c r="A14" s="13">
        <v>3</v>
      </c>
      <c r="B14" s="14" t="s">
        <v>61</v>
      </c>
      <c r="C14" s="15"/>
      <c r="D14" s="15"/>
      <c r="E14" s="16"/>
      <c r="F14" s="33" t="s">
        <v>62</v>
      </c>
      <c r="G14" s="33"/>
      <c r="H14" s="33"/>
      <c r="I14" s="33"/>
      <c r="J14" s="63"/>
      <c r="K14" s="37" t="s">
        <v>63</v>
      </c>
      <c r="L14" s="37">
        <v>400</v>
      </c>
      <c r="M14" s="65">
        <v>0.5</v>
      </c>
      <c r="N14" s="65">
        <f t="shared" ref="N14:N20" si="1">M14*L14</f>
        <v>200</v>
      </c>
      <c r="O14" s="63"/>
    </row>
    <row r="15" customFormat="1" ht="14" customHeight="1" spans="1:15">
      <c r="A15" s="18"/>
      <c r="B15" s="34"/>
      <c r="C15" s="35"/>
      <c r="D15" s="35"/>
      <c r="E15" s="36"/>
      <c r="F15" s="37" t="s">
        <v>64</v>
      </c>
      <c r="G15" s="37"/>
      <c r="H15" s="37"/>
      <c r="I15" s="37"/>
      <c r="J15" s="63"/>
      <c r="K15" s="37" t="s">
        <v>65</v>
      </c>
      <c r="L15" s="37">
        <v>400</v>
      </c>
      <c r="M15" s="65">
        <v>0.5</v>
      </c>
      <c r="N15" s="65">
        <f t="shared" si="1"/>
        <v>200</v>
      </c>
      <c r="O15" s="63"/>
    </row>
    <row r="16" customFormat="1" ht="15" customHeight="1" spans="1:15">
      <c r="A16" s="18"/>
      <c r="B16" s="34"/>
      <c r="C16" s="35"/>
      <c r="D16" s="35"/>
      <c r="E16" s="36"/>
      <c r="F16" s="37" t="s">
        <v>66</v>
      </c>
      <c r="G16" s="37"/>
      <c r="H16" s="37"/>
      <c r="I16" s="37"/>
      <c r="J16" s="63"/>
      <c r="K16" s="37" t="s">
        <v>67</v>
      </c>
      <c r="L16" s="37">
        <v>0</v>
      </c>
      <c r="M16" s="65">
        <v>0</v>
      </c>
      <c r="N16" s="65">
        <f t="shared" si="1"/>
        <v>0</v>
      </c>
      <c r="O16" s="63"/>
    </row>
    <row r="17" customFormat="1" customHeight="1" spans="1:15">
      <c r="A17" s="18"/>
      <c r="B17" s="34"/>
      <c r="C17" s="35"/>
      <c r="D17" s="35"/>
      <c r="E17" s="36"/>
      <c r="F17" s="38" t="s">
        <v>68</v>
      </c>
      <c r="G17" s="38"/>
      <c r="H17" s="38"/>
      <c r="I17" s="38"/>
      <c r="J17" s="63"/>
      <c r="K17" s="37" t="s">
        <v>67</v>
      </c>
      <c r="L17" s="37">
        <v>0</v>
      </c>
      <c r="M17" s="65">
        <v>50</v>
      </c>
      <c r="N17" s="65">
        <f t="shared" si="1"/>
        <v>0</v>
      </c>
      <c r="O17" s="63"/>
    </row>
    <row r="18" customFormat="1" customHeight="1" spans="1:15">
      <c r="A18" s="18"/>
      <c r="B18" s="34"/>
      <c r="C18" s="35"/>
      <c r="D18" s="35"/>
      <c r="E18" s="36"/>
      <c r="F18" s="38" t="s">
        <v>69</v>
      </c>
      <c r="G18" s="38"/>
      <c r="H18" s="38"/>
      <c r="I18" s="38"/>
      <c r="J18" s="63"/>
      <c r="K18" s="37" t="s">
        <v>67</v>
      </c>
      <c r="L18" s="37">
        <v>0</v>
      </c>
      <c r="M18" s="65">
        <v>260</v>
      </c>
      <c r="N18" s="65">
        <f t="shared" si="1"/>
        <v>0</v>
      </c>
      <c r="O18" s="63"/>
    </row>
    <row r="19" customFormat="1" customHeight="1" spans="1:15">
      <c r="A19" s="18"/>
      <c r="B19" s="34"/>
      <c r="C19" s="35"/>
      <c r="D19" s="35"/>
      <c r="E19" s="36"/>
      <c r="F19" s="38" t="s">
        <v>70</v>
      </c>
      <c r="G19" s="38"/>
      <c r="H19" s="38"/>
      <c r="I19" s="38"/>
      <c r="J19" s="63"/>
      <c r="K19" s="37" t="s">
        <v>71</v>
      </c>
      <c r="L19" s="37">
        <v>0</v>
      </c>
      <c r="M19" s="65">
        <v>500</v>
      </c>
      <c r="N19" s="65">
        <f t="shared" si="1"/>
        <v>0</v>
      </c>
      <c r="O19" s="63"/>
    </row>
    <row r="20" customFormat="1" customHeight="1" spans="1:15">
      <c r="A20" s="18"/>
      <c r="B20" s="19"/>
      <c r="C20" s="20"/>
      <c r="D20" s="20"/>
      <c r="E20" s="21"/>
      <c r="F20" s="38" t="s">
        <v>72</v>
      </c>
      <c r="G20" s="38"/>
      <c r="H20" s="38"/>
      <c r="I20" s="38"/>
      <c r="J20" s="63"/>
      <c r="K20" s="37" t="s">
        <v>71</v>
      </c>
      <c r="L20" s="37">
        <v>0</v>
      </c>
      <c r="M20" s="65">
        <v>150</v>
      </c>
      <c r="N20" s="65">
        <f t="shared" si="1"/>
        <v>0</v>
      </c>
      <c r="O20" s="63"/>
    </row>
    <row r="21" customFormat="1" customHeight="1" spans="1:15">
      <c r="A21" s="22"/>
      <c r="B21" s="39" t="s">
        <v>13</v>
      </c>
      <c r="C21" s="40"/>
      <c r="D21" s="40"/>
      <c r="E21" s="40"/>
      <c r="F21" s="40"/>
      <c r="G21" s="40"/>
      <c r="H21" s="40"/>
      <c r="I21" s="77"/>
      <c r="J21" s="72"/>
      <c r="K21" s="74"/>
      <c r="L21" s="74"/>
      <c r="M21" s="75"/>
      <c r="N21" s="75">
        <f>SUM(N14:N20)</f>
        <v>400</v>
      </c>
      <c r="O21" s="76"/>
    </row>
    <row r="22" customFormat="1" customHeight="1" spans="1:15">
      <c r="A22" s="13">
        <v>4</v>
      </c>
      <c r="B22" s="14" t="s">
        <v>73</v>
      </c>
      <c r="C22" s="15"/>
      <c r="D22" s="15"/>
      <c r="E22" s="16"/>
      <c r="F22" s="37" t="s">
        <v>74</v>
      </c>
      <c r="G22" s="37"/>
      <c r="H22" s="37"/>
      <c r="I22" s="63"/>
      <c r="J22" s="63" t="s">
        <v>75</v>
      </c>
      <c r="K22" s="37" t="s">
        <v>71</v>
      </c>
      <c r="L22" s="37">
        <v>1</v>
      </c>
      <c r="M22" s="65">
        <v>0.02</v>
      </c>
      <c r="N22" s="65">
        <f>N10*M22</f>
        <v>284</v>
      </c>
      <c r="O22" s="33"/>
    </row>
    <row r="23" customFormat="1" customHeight="1" spans="1:15">
      <c r="A23" s="18"/>
      <c r="B23" s="34"/>
      <c r="C23" s="35"/>
      <c r="D23" s="35"/>
      <c r="E23" s="36"/>
      <c r="F23" s="41" t="s">
        <v>76</v>
      </c>
      <c r="G23" s="42"/>
      <c r="H23" s="42"/>
      <c r="I23" s="78"/>
      <c r="J23" s="63"/>
      <c r="K23" s="37" t="s">
        <v>77</v>
      </c>
      <c r="L23" s="37">
        <v>0</v>
      </c>
      <c r="M23" s="65">
        <v>50</v>
      </c>
      <c r="N23" s="65">
        <f t="shared" ref="N23:N28" si="2">M23*L23</f>
        <v>0</v>
      </c>
      <c r="O23" s="33"/>
    </row>
    <row r="24" customFormat="1" customHeight="1" spans="1:15">
      <c r="A24" s="18"/>
      <c r="B24" s="19"/>
      <c r="C24" s="20"/>
      <c r="D24" s="20"/>
      <c r="E24" s="21"/>
      <c r="F24" s="37" t="s">
        <v>78</v>
      </c>
      <c r="G24" s="37"/>
      <c r="H24" s="37"/>
      <c r="I24" s="37"/>
      <c r="J24" s="63"/>
      <c r="K24" s="37" t="s">
        <v>71</v>
      </c>
      <c r="L24" s="37">
        <v>1</v>
      </c>
      <c r="M24" s="65">
        <v>50</v>
      </c>
      <c r="N24" s="65">
        <f t="shared" si="2"/>
        <v>50</v>
      </c>
      <c r="O24" s="33"/>
    </row>
    <row r="25" customFormat="1" customHeight="1" spans="1:15">
      <c r="A25" s="22"/>
      <c r="B25" s="43" t="s">
        <v>13</v>
      </c>
      <c r="C25" s="44"/>
      <c r="D25" s="44"/>
      <c r="E25" s="44"/>
      <c r="F25" s="44"/>
      <c r="G25" s="44"/>
      <c r="H25" s="44"/>
      <c r="I25" s="79"/>
      <c r="J25" s="72"/>
      <c r="K25" s="74"/>
      <c r="L25" s="74"/>
      <c r="M25" s="75"/>
      <c r="N25" s="75">
        <f>SUM(N22:N24)</f>
        <v>334</v>
      </c>
      <c r="O25" s="80"/>
    </row>
    <row r="26" customFormat="1" ht="18.95" customHeight="1" spans="1:15">
      <c r="A26" s="13">
        <v>5</v>
      </c>
      <c r="B26" s="45" t="s">
        <v>79</v>
      </c>
      <c r="C26" s="46"/>
      <c r="D26" s="46"/>
      <c r="E26" s="47"/>
      <c r="F26" s="48" t="s">
        <v>94</v>
      </c>
      <c r="G26" s="48"/>
      <c r="H26" s="48"/>
      <c r="I26" s="48"/>
      <c r="J26" s="81">
        <v>0.15</v>
      </c>
      <c r="K26" s="82" t="s">
        <v>71</v>
      </c>
      <c r="L26" s="82">
        <v>1</v>
      </c>
      <c r="M26" s="83">
        <v>0</v>
      </c>
      <c r="N26" s="83">
        <f>N10*J26</f>
        <v>2130</v>
      </c>
      <c r="O26" s="84"/>
    </row>
    <row r="27" customFormat="1" ht="18.95" customHeight="1" spans="1:15">
      <c r="A27" s="22"/>
      <c r="B27" s="49" t="s">
        <v>13</v>
      </c>
      <c r="C27" s="50"/>
      <c r="D27" s="50"/>
      <c r="E27" s="50"/>
      <c r="F27" s="50"/>
      <c r="G27" s="50"/>
      <c r="H27" s="50"/>
      <c r="I27" s="85"/>
      <c r="J27" s="86"/>
      <c r="K27" s="87"/>
      <c r="L27" s="87"/>
      <c r="M27" s="88"/>
      <c r="N27" s="88">
        <f>SUM(N26:N26)</f>
        <v>2130</v>
      </c>
      <c r="O27" s="76"/>
    </row>
    <row r="28" customFormat="1" ht="18.95" customHeight="1" spans="1:15">
      <c r="A28" s="51">
        <v>6</v>
      </c>
      <c r="B28" s="45" t="s">
        <v>81</v>
      </c>
      <c r="C28" s="46"/>
      <c r="D28" s="46"/>
      <c r="E28" s="46"/>
      <c r="F28" s="46"/>
      <c r="G28" s="46"/>
      <c r="H28" s="46"/>
      <c r="I28" s="47"/>
      <c r="J28" s="89"/>
      <c r="K28" s="82" t="s">
        <v>82</v>
      </c>
      <c r="L28" s="82">
        <v>0</v>
      </c>
      <c r="M28" s="83">
        <v>0</v>
      </c>
      <c r="N28" s="83">
        <f t="shared" si="2"/>
        <v>0</v>
      </c>
      <c r="O28" s="84"/>
    </row>
    <row r="29" customFormat="1" ht="18.95" customHeight="1" spans="1:15">
      <c r="A29" s="51">
        <v>7</v>
      </c>
      <c r="B29" s="52" t="s">
        <v>83</v>
      </c>
      <c r="C29" s="53"/>
      <c r="D29" s="53"/>
      <c r="E29" s="53"/>
      <c r="F29" s="53"/>
      <c r="G29" s="53"/>
      <c r="H29" s="53"/>
      <c r="I29" s="90"/>
      <c r="J29" s="91"/>
      <c r="K29" s="92"/>
      <c r="L29" s="92"/>
      <c r="M29" s="93"/>
      <c r="N29" s="93">
        <f>N27+N25+N21+N13+N10</f>
        <v>18264</v>
      </c>
      <c r="O29" s="94"/>
    </row>
    <row r="30" customFormat="1" customHeight="1" spans="1:15">
      <c r="A30" s="3"/>
      <c r="B30" s="4"/>
      <c r="C30" s="4"/>
      <c r="D30" s="4"/>
      <c r="E30" s="4"/>
      <c r="F30" s="5"/>
      <c r="G30" s="5"/>
      <c r="H30" s="5"/>
      <c r="I30" s="4"/>
      <c r="J30" s="95" t="s">
        <v>84</v>
      </c>
      <c r="K30" s="96"/>
      <c r="L30" s="5" t="s">
        <v>85</v>
      </c>
      <c r="M30" s="97">
        <v>44021</v>
      </c>
      <c r="N30" s="97"/>
      <c r="O30" s="97"/>
    </row>
  </sheetData>
  <mergeCells count="52">
    <mergeCell ref="A1:O1"/>
    <mergeCell ref="A2:O2"/>
    <mergeCell ref="I3:L3"/>
    <mergeCell ref="J4:L4"/>
    <mergeCell ref="A5:C5"/>
    <mergeCell ref="D5:H5"/>
    <mergeCell ref="K5:L5"/>
    <mergeCell ref="A6:C6"/>
    <mergeCell ref="D6:H6"/>
    <mergeCell ref="K6:L6"/>
    <mergeCell ref="N6:O6"/>
    <mergeCell ref="B7:I7"/>
    <mergeCell ref="F8:I8"/>
    <mergeCell ref="F9:I9"/>
    <mergeCell ref="B10:I10"/>
    <mergeCell ref="F11:I11"/>
    <mergeCell ref="F12:I12"/>
    <mergeCell ref="B13:I13"/>
    <mergeCell ref="F14:I14"/>
    <mergeCell ref="F15:I15"/>
    <mergeCell ref="F16:I16"/>
    <mergeCell ref="F17:I17"/>
    <mergeCell ref="F18:I18"/>
    <mergeCell ref="F19:I19"/>
    <mergeCell ref="F20:I20"/>
    <mergeCell ref="B21:I21"/>
    <mergeCell ref="F22:I22"/>
    <mergeCell ref="F23:I23"/>
    <mergeCell ref="F24:I24"/>
    <mergeCell ref="B25:I25"/>
    <mergeCell ref="B26:E26"/>
    <mergeCell ref="F26:I26"/>
    <mergeCell ref="B27:I27"/>
    <mergeCell ref="B28:I28"/>
    <mergeCell ref="B29:I29"/>
    <mergeCell ref="J30:K30"/>
    <mergeCell ref="M30:O30"/>
    <mergeCell ref="A8:A10"/>
    <mergeCell ref="A11:A13"/>
    <mergeCell ref="A14:A21"/>
    <mergeCell ref="A22:A25"/>
    <mergeCell ref="A26:A27"/>
    <mergeCell ref="I4:I5"/>
    <mergeCell ref="M3:M5"/>
    <mergeCell ref="O22:O24"/>
    <mergeCell ref="A3:C4"/>
    <mergeCell ref="D3:H4"/>
    <mergeCell ref="N3:O5"/>
    <mergeCell ref="B8:E9"/>
    <mergeCell ref="B11:E12"/>
    <mergeCell ref="B14:E20"/>
    <mergeCell ref="B22:E24"/>
  </mergeCells>
  <dataValidations count="1">
    <dataValidation type="list" allowBlank="1" showInputMessage="1" showErrorMessage="1" sqref="K30">
      <formula1>"项,个,套,台,根,桶,kw,包,kg,台/年,项目编号,批,趟,瓶,人/天,元/km"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opLeftCell="A19" workbookViewId="0">
      <selection activeCell="J6" sqref="J6"/>
    </sheetView>
  </sheetViews>
  <sheetFormatPr defaultColWidth="9" defaultRowHeight="15.95" customHeight="1"/>
  <cols>
    <col min="1" max="1" width="5.625" style="3" customWidth="1"/>
    <col min="2" max="3" width="5" style="4" customWidth="1"/>
    <col min="4" max="4" width="2.3" style="4" customWidth="1"/>
    <col min="5" max="5" width="2.875" style="4" customWidth="1"/>
    <col min="6" max="6" width="16.7333333333333" style="5" customWidth="1"/>
    <col min="7" max="8" width="5.08333333333333" style="5" customWidth="1"/>
    <col min="9" max="9" width="7.01666666666667" style="4" customWidth="1"/>
    <col min="10" max="10" width="10.1833333333333" style="4" customWidth="1"/>
    <col min="11" max="11" width="4.99166666666667" style="5" customWidth="1"/>
    <col min="12" max="12" width="5.38333333333333" style="5" customWidth="1"/>
    <col min="13" max="13" width="9.8" style="6" customWidth="1"/>
    <col min="14" max="14" width="11.5333333333333" style="6" customWidth="1"/>
    <col min="15" max="15" width="10.7333333333333" style="4" customWidth="1"/>
    <col min="16" max="16" width="2.25" customWidth="1"/>
    <col min="17" max="17" width="2" customWidth="1"/>
    <col min="18" max="18" width="1.875" customWidth="1"/>
    <col min="19" max="19" width="1.625" customWidth="1"/>
    <col min="20" max="20" width="1.875" customWidth="1"/>
  </cols>
  <sheetData>
    <row r="1" s="1" customFormat="1" ht="18.95" customHeight="1" spans="1:15">
      <c r="A1" s="7" t="s">
        <v>31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16" customHeight="1" spans="1:15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14" customHeight="1" spans="1:15">
      <c r="A3" s="9" t="s">
        <v>33</v>
      </c>
      <c r="B3" s="9"/>
      <c r="C3" s="9"/>
      <c r="D3" s="9"/>
      <c r="E3" s="9"/>
      <c r="F3" s="9"/>
      <c r="G3" s="9"/>
      <c r="H3" s="9"/>
      <c r="I3" s="8" t="s">
        <v>35</v>
      </c>
      <c r="J3" s="8"/>
      <c r="K3" s="8"/>
      <c r="L3" s="8"/>
      <c r="M3" s="8" t="s">
        <v>36</v>
      </c>
      <c r="N3" s="8" t="s">
        <v>37</v>
      </c>
      <c r="O3" s="8"/>
    </row>
    <row r="4" s="1" customFormat="1" ht="15" customHeight="1" spans="1:15">
      <c r="A4" s="9"/>
      <c r="B4" s="9"/>
      <c r="C4" s="9"/>
      <c r="D4" s="9"/>
      <c r="E4" s="9"/>
      <c r="F4" s="9"/>
      <c r="G4" s="9"/>
      <c r="H4" s="9"/>
      <c r="I4" s="54" t="s">
        <v>38</v>
      </c>
      <c r="J4" s="8" t="s">
        <v>39</v>
      </c>
      <c r="K4" s="8"/>
      <c r="L4" s="8"/>
      <c r="M4" s="8"/>
      <c r="N4" s="8"/>
      <c r="O4" s="8"/>
    </row>
    <row r="5" s="1" customFormat="1" ht="19" customHeight="1" spans="1:15">
      <c r="A5" s="9" t="s">
        <v>40</v>
      </c>
      <c r="B5" s="9"/>
      <c r="C5" s="9"/>
      <c r="D5" s="9" t="s">
        <v>99</v>
      </c>
      <c r="E5" s="9"/>
      <c r="F5" s="9"/>
      <c r="G5" s="9"/>
      <c r="H5" s="9"/>
      <c r="I5" s="55"/>
      <c r="J5" s="8" t="s">
        <v>42</v>
      </c>
      <c r="K5" s="8" t="s">
        <v>43</v>
      </c>
      <c r="L5" s="8"/>
      <c r="M5" s="8"/>
      <c r="N5" s="8"/>
      <c r="O5" s="8"/>
    </row>
    <row r="6" customFormat="1" ht="20.1" customHeight="1" spans="1:15">
      <c r="A6" s="10" t="s">
        <v>44</v>
      </c>
      <c r="B6" s="10"/>
      <c r="C6" s="10"/>
      <c r="D6" s="10" t="s">
        <v>100</v>
      </c>
      <c r="E6" s="10"/>
      <c r="F6" s="10"/>
      <c r="G6" s="10"/>
      <c r="H6" s="10"/>
      <c r="I6" s="56"/>
      <c r="J6" s="57">
        <f>N30</f>
        <v>2598</v>
      </c>
      <c r="K6" s="58">
        <v>0</v>
      </c>
      <c r="L6" s="58"/>
      <c r="M6" s="59" t="s">
        <v>46</v>
      </c>
      <c r="N6" s="59" t="s">
        <v>47</v>
      </c>
      <c r="O6" s="60"/>
    </row>
    <row r="7" s="2" customFormat="1" ht="18" customHeight="1" spans="1:15">
      <c r="A7" s="11" t="s">
        <v>0</v>
      </c>
      <c r="B7" s="12" t="s">
        <v>48</v>
      </c>
      <c r="C7" s="12"/>
      <c r="D7" s="12"/>
      <c r="E7" s="12"/>
      <c r="F7" s="12"/>
      <c r="G7" s="12"/>
      <c r="H7" s="12"/>
      <c r="I7" s="12"/>
      <c r="J7" s="61" t="s">
        <v>49</v>
      </c>
      <c r="K7" s="11" t="s">
        <v>1</v>
      </c>
      <c r="L7" s="11" t="s">
        <v>50</v>
      </c>
      <c r="M7" s="62" t="s">
        <v>51</v>
      </c>
      <c r="N7" s="62" t="s">
        <v>13</v>
      </c>
      <c r="O7" s="61" t="s">
        <v>52</v>
      </c>
    </row>
    <row r="8" customFormat="1" customHeight="1" spans="1:15">
      <c r="A8" s="13">
        <v>1</v>
      </c>
      <c r="B8" s="14" t="s">
        <v>53</v>
      </c>
      <c r="C8" s="15"/>
      <c r="D8" s="15"/>
      <c r="E8" s="16"/>
      <c r="F8" s="17" t="s">
        <v>54</v>
      </c>
      <c r="G8" s="17"/>
      <c r="H8" s="17"/>
      <c r="I8" s="17"/>
      <c r="J8" s="63"/>
      <c r="K8" s="64" t="s">
        <v>55</v>
      </c>
      <c r="L8" s="37">
        <v>1</v>
      </c>
      <c r="M8" s="65">
        <v>300</v>
      </c>
      <c r="N8" s="65">
        <f t="shared" ref="N8:N10" si="0">M8*L8</f>
        <v>300</v>
      </c>
      <c r="O8" s="63"/>
    </row>
    <row r="9" customFormat="1" customHeight="1" spans="1:15">
      <c r="A9" s="18"/>
      <c r="B9" s="34"/>
      <c r="C9" s="35"/>
      <c r="D9" s="35"/>
      <c r="E9" s="36"/>
      <c r="F9" s="17" t="s">
        <v>101</v>
      </c>
      <c r="G9" s="17"/>
      <c r="H9" s="17"/>
      <c r="I9" s="17"/>
      <c r="J9" s="63"/>
      <c r="K9" s="64" t="s">
        <v>55</v>
      </c>
      <c r="L9" s="37">
        <v>1</v>
      </c>
      <c r="M9" s="65">
        <v>300</v>
      </c>
      <c r="N9" s="65">
        <f t="shared" si="0"/>
        <v>300</v>
      </c>
      <c r="O9" s="63"/>
    </row>
    <row r="10" customFormat="1" customHeight="1" spans="1:15">
      <c r="A10" s="18"/>
      <c r="B10" s="19"/>
      <c r="C10" s="20"/>
      <c r="D10" s="20"/>
      <c r="E10" s="21"/>
      <c r="F10" s="17" t="s">
        <v>57</v>
      </c>
      <c r="G10" s="17"/>
      <c r="H10" s="17"/>
      <c r="I10" s="17"/>
      <c r="J10" s="63"/>
      <c r="K10" s="64" t="s">
        <v>55</v>
      </c>
      <c r="L10" s="37">
        <v>1</v>
      </c>
      <c r="M10" s="65">
        <v>300</v>
      </c>
      <c r="N10" s="65">
        <f t="shared" si="0"/>
        <v>300</v>
      </c>
      <c r="O10" s="63"/>
    </row>
    <row r="11" customFormat="1" customHeight="1" spans="1:15">
      <c r="A11" s="22"/>
      <c r="B11" s="23" t="s">
        <v>13</v>
      </c>
      <c r="C11" s="24"/>
      <c r="D11" s="24"/>
      <c r="E11" s="24"/>
      <c r="F11" s="24"/>
      <c r="G11" s="24"/>
      <c r="H11" s="24"/>
      <c r="I11" s="66"/>
      <c r="J11" s="67"/>
      <c r="K11" s="68"/>
      <c r="L11" s="69">
        <f>SUM(L8:L10)</f>
        <v>3</v>
      </c>
      <c r="M11" s="70"/>
      <c r="N11" s="70">
        <f>SUM(N8:N10)</f>
        <v>900</v>
      </c>
      <c r="O11" s="67"/>
    </row>
    <row r="12" customFormat="1" customHeight="1" spans="1:15">
      <c r="A12" s="13">
        <v>2</v>
      </c>
      <c r="B12" s="25" t="s">
        <v>58</v>
      </c>
      <c r="C12" s="26"/>
      <c r="D12" s="26"/>
      <c r="E12" s="27"/>
      <c r="F12" s="17" t="s">
        <v>59</v>
      </c>
      <c r="G12" s="17"/>
      <c r="H12" s="17"/>
      <c r="I12" s="17"/>
      <c r="J12" s="63"/>
      <c r="K12" s="64" t="s">
        <v>55</v>
      </c>
      <c r="L12" s="37">
        <v>3</v>
      </c>
      <c r="M12" s="65">
        <v>60</v>
      </c>
      <c r="N12" s="65">
        <f t="shared" ref="N12:N21" si="1">M12*L12</f>
        <v>180</v>
      </c>
      <c r="O12" s="63"/>
    </row>
    <row r="13" customFormat="1" customHeight="1" spans="1:15">
      <c r="A13" s="18"/>
      <c r="B13" s="28"/>
      <c r="C13" s="29"/>
      <c r="D13" s="29"/>
      <c r="E13" s="30"/>
      <c r="F13" s="17" t="s">
        <v>60</v>
      </c>
      <c r="G13" s="17"/>
      <c r="H13" s="17"/>
      <c r="I13" s="17"/>
      <c r="J13" s="63"/>
      <c r="K13" s="64" t="s">
        <v>55</v>
      </c>
      <c r="L13" s="37">
        <v>3</v>
      </c>
      <c r="M13" s="65">
        <v>60</v>
      </c>
      <c r="N13" s="65">
        <f t="shared" si="1"/>
        <v>180</v>
      </c>
      <c r="O13" s="63"/>
    </row>
    <row r="14" customFormat="1" customHeight="1" spans="1:15">
      <c r="A14" s="22"/>
      <c r="B14" s="31" t="s">
        <v>13</v>
      </c>
      <c r="C14" s="32"/>
      <c r="D14" s="32"/>
      <c r="E14" s="32"/>
      <c r="F14" s="32"/>
      <c r="G14" s="32"/>
      <c r="H14" s="32"/>
      <c r="I14" s="71"/>
      <c r="J14" s="72"/>
      <c r="K14" s="73"/>
      <c r="L14" s="74"/>
      <c r="M14" s="75"/>
      <c r="N14" s="75">
        <f>SUM(N12:N13)</f>
        <v>360</v>
      </c>
      <c r="O14" s="76"/>
    </row>
    <row r="15" customFormat="1" ht="16" customHeight="1" spans="1:15">
      <c r="A15" s="13">
        <v>3</v>
      </c>
      <c r="B15" s="14" t="s">
        <v>61</v>
      </c>
      <c r="C15" s="15"/>
      <c r="D15" s="15"/>
      <c r="E15" s="16"/>
      <c r="F15" s="33" t="s">
        <v>62</v>
      </c>
      <c r="G15" s="33"/>
      <c r="H15" s="33"/>
      <c r="I15" s="33"/>
      <c r="J15" s="63"/>
      <c r="K15" s="37" t="s">
        <v>63</v>
      </c>
      <c r="L15" s="37">
        <v>0</v>
      </c>
      <c r="M15" s="65">
        <v>0.5</v>
      </c>
      <c r="N15" s="65">
        <f t="shared" si="1"/>
        <v>0</v>
      </c>
      <c r="O15" s="63"/>
    </row>
    <row r="16" customFormat="1" ht="14" customHeight="1" spans="1:15">
      <c r="A16" s="18"/>
      <c r="B16" s="34"/>
      <c r="C16" s="35"/>
      <c r="D16" s="35"/>
      <c r="E16" s="36"/>
      <c r="F16" s="37" t="s">
        <v>64</v>
      </c>
      <c r="G16" s="37"/>
      <c r="H16" s="37"/>
      <c r="I16" s="37"/>
      <c r="J16" s="63"/>
      <c r="K16" s="37" t="s">
        <v>65</v>
      </c>
      <c r="L16" s="37">
        <v>0</v>
      </c>
      <c r="M16" s="65">
        <v>0.5</v>
      </c>
      <c r="N16" s="65">
        <f t="shared" si="1"/>
        <v>0</v>
      </c>
      <c r="O16" s="63"/>
    </row>
    <row r="17" customFormat="1" ht="15" customHeight="1" spans="1:15">
      <c r="A17" s="18"/>
      <c r="B17" s="34"/>
      <c r="C17" s="35"/>
      <c r="D17" s="35"/>
      <c r="E17" s="36"/>
      <c r="F17" s="37" t="s">
        <v>66</v>
      </c>
      <c r="G17" s="37"/>
      <c r="H17" s="37"/>
      <c r="I17" s="37"/>
      <c r="J17" s="63"/>
      <c r="K17" s="37" t="s">
        <v>67</v>
      </c>
      <c r="L17" s="37">
        <v>0</v>
      </c>
      <c r="M17" s="65">
        <v>0</v>
      </c>
      <c r="N17" s="65">
        <f t="shared" si="1"/>
        <v>0</v>
      </c>
      <c r="O17" s="63"/>
    </row>
    <row r="18" customFormat="1" customHeight="1" spans="1:15">
      <c r="A18" s="18"/>
      <c r="B18" s="34"/>
      <c r="C18" s="35"/>
      <c r="D18" s="35"/>
      <c r="E18" s="36"/>
      <c r="F18" s="38" t="s">
        <v>68</v>
      </c>
      <c r="G18" s="38"/>
      <c r="H18" s="38"/>
      <c r="I18" s="38"/>
      <c r="J18" s="63"/>
      <c r="K18" s="37" t="s">
        <v>67</v>
      </c>
      <c r="L18" s="37">
        <v>0</v>
      </c>
      <c r="M18" s="65">
        <v>50</v>
      </c>
      <c r="N18" s="65">
        <f t="shared" si="1"/>
        <v>0</v>
      </c>
      <c r="O18" s="63"/>
    </row>
    <row r="19" customFormat="1" customHeight="1" spans="1:15">
      <c r="A19" s="18"/>
      <c r="B19" s="34"/>
      <c r="C19" s="35"/>
      <c r="D19" s="35"/>
      <c r="E19" s="36"/>
      <c r="F19" s="38" t="s">
        <v>69</v>
      </c>
      <c r="G19" s="38"/>
      <c r="H19" s="38"/>
      <c r="I19" s="38"/>
      <c r="J19" s="63"/>
      <c r="K19" s="37" t="s">
        <v>67</v>
      </c>
      <c r="L19" s="37">
        <v>2</v>
      </c>
      <c r="M19" s="65">
        <v>200</v>
      </c>
      <c r="N19" s="65">
        <f t="shared" si="1"/>
        <v>400</v>
      </c>
      <c r="O19" s="63"/>
    </row>
    <row r="20" customFormat="1" customHeight="1" spans="1:15">
      <c r="A20" s="18"/>
      <c r="B20" s="34"/>
      <c r="C20" s="35"/>
      <c r="D20" s="35"/>
      <c r="E20" s="36"/>
      <c r="F20" s="38" t="s">
        <v>70</v>
      </c>
      <c r="G20" s="38"/>
      <c r="H20" s="38"/>
      <c r="I20" s="38"/>
      <c r="J20" s="63"/>
      <c r="K20" s="37" t="s">
        <v>71</v>
      </c>
      <c r="L20" s="37">
        <v>0</v>
      </c>
      <c r="M20" s="65">
        <v>500</v>
      </c>
      <c r="N20" s="65">
        <f t="shared" si="1"/>
        <v>0</v>
      </c>
      <c r="O20" s="63"/>
    </row>
    <row r="21" customFormat="1" customHeight="1" spans="1:15">
      <c r="A21" s="18"/>
      <c r="B21" s="19"/>
      <c r="C21" s="20"/>
      <c r="D21" s="20"/>
      <c r="E21" s="21"/>
      <c r="F21" s="38" t="s">
        <v>72</v>
      </c>
      <c r="G21" s="38"/>
      <c r="H21" s="38"/>
      <c r="I21" s="38"/>
      <c r="J21" s="63"/>
      <c r="K21" s="37" t="s">
        <v>71</v>
      </c>
      <c r="L21" s="37">
        <v>0</v>
      </c>
      <c r="M21" s="65">
        <v>150</v>
      </c>
      <c r="N21" s="65">
        <f t="shared" si="1"/>
        <v>0</v>
      </c>
      <c r="O21" s="63"/>
    </row>
    <row r="22" customFormat="1" customHeight="1" spans="1:15">
      <c r="A22" s="22"/>
      <c r="B22" s="39" t="s">
        <v>13</v>
      </c>
      <c r="C22" s="40"/>
      <c r="D22" s="40"/>
      <c r="E22" s="40"/>
      <c r="F22" s="40"/>
      <c r="G22" s="40"/>
      <c r="H22" s="40"/>
      <c r="I22" s="77"/>
      <c r="J22" s="72"/>
      <c r="K22" s="74"/>
      <c r="L22" s="74"/>
      <c r="M22" s="75"/>
      <c r="N22" s="75">
        <f>SUM(N15:N21)</f>
        <v>400</v>
      </c>
      <c r="O22" s="76"/>
    </row>
    <row r="23" customFormat="1" customHeight="1" spans="1:15">
      <c r="A23" s="13">
        <v>4</v>
      </c>
      <c r="B23" s="14" t="s">
        <v>73</v>
      </c>
      <c r="C23" s="15"/>
      <c r="D23" s="15"/>
      <c r="E23" s="16"/>
      <c r="F23" s="37" t="s">
        <v>74</v>
      </c>
      <c r="G23" s="37"/>
      <c r="H23" s="37"/>
      <c r="I23" s="63"/>
      <c r="J23" s="63" t="s">
        <v>75</v>
      </c>
      <c r="K23" s="37" t="s">
        <v>71</v>
      </c>
      <c r="L23" s="37">
        <v>1</v>
      </c>
      <c r="M23" s="65">
        <v>0.02</v>
      </c>
      <c r="N23" s="65">
        <f>N11*M23</f>
        <v>18</v>
      </c>
      <c r="O23" s="33"/>
    </row>
    <row r="24" customFormat="1" customHeight="1" spans="1:15">
      <c r="A24" s="18"/>
      <c r="B24" s="34"/>
      <c r="C24" s="35"/>
      <c r="D24" s="35"/>
      <c r="E24" s="36"/>
      <c r="F24" s="41" t="s">
        <v>76</v>
      </c>
      <c r="G24" s="42"/>
      <c r="H24" s="42"/>
      <c r="I24" s="78"/>
      <c r="J24" s="63"/>
      <c r="K24" s="37" t="s">
        <v>77</v>
      </c>
      <c r="L24" s="37">
        <v>5</v>
      </c>
      <c r="M24" s="65">
        <v>70</v>
      </c>
      <c r="N24" s="65">
        <f t="shared" ref="N24:N29" si="2">M24*L24</f>
        <v>350</v>
      </c>
      <c r="O24" s="33"/>
    </row>
    <row r="25" customFormat="1" customHeight="1" spans="1:15">
      <c r="A25" s="18"/>
      <c r="B25" s="19"/>
      <c r="C25" s="20"/>
      <c r="D25" s="20"/>
      <c r="E25" s="21"/>
      <c r="F25" s="37" t="s">
        <v>78</v>
      </c>
      <c r="G25" s="37"/>
      <c r="H25" s="37"/>
      <c r="I25" s="37"/>
      <c r="J25" s="63"/>
      <c r="K25" s="37" t="s">
        <v>71</v>
      </c>
      <c r="L25" s="37">
        <v>1</v>
      </c>
      <c r="M25" s="65">
        <v>300</v>
      </c>
      <c r="N25" s="65">
        <f t="shared" si="2"/>
        <v>300</v>
      </c>
      <c r="O25" s="33"/>
    </row>
    <row r="26" customFormat="1" customHeight="1" spans="1:15">
      <c r="A26" s="22"/>
      <c r="B26" s="43" t="s">
        <v>13</v>
      </c>
      <c r="C26" s="44"/>
      <c r="D26" s="44"/>
      <c r="E26" s="44"/>
      <c r="F26" s="44"/>
      <c r="G26" s="44"/>
      <c r="H26" s="44"/>
      <c r="I26" s="79"/>
      <c r="J26" s="72"/>
      <c r="K26" s="74"/>
      <c r="L26" s="74"/>
      <c r="M26" s="75"/>
      <c r="N26" s="75">
        <f>SUM(N23:N25)</f>
        <v>668</v>
      </c>
      <c r="O26" s="80"/>
    </row>
    <row r="27" customFormat="1" ht="18.95" customHeight="1" spans="1:15">
      <c r="A27" s="13">
        <v>5</v>
      </c>
      <c r="B27" s="45" t="s">
        <v>79</v>
      </c>
      <c r="C27" s="46"/>
      <c r="D27" s="46"/>
      <c r="E27" s="47"/>
      <c r="F27" s="48" t="s">
        <v>80</v>
      </c>
      <c r="G27" s="48"/>
      <c r="H27" s="48"/>
      <c r="I27" s="48"/>
      <c r="J27" s="81">
        <v>0.3</v>
      </c>
      <c r="K27" s="82" t="s">
        <v>71</v>
      </c>
      <c r="L27" s="82">
        <v>1</v>
      </c>
      <c r="M27" s="83">
        <v>0</v>
      </c>
      <c r="N27" s="83">
        <f>N11*J27</f>
        <v>270</v>
      </c>
      <c r="O27" s="84"/>
    </row>
    <row r="28" customFormat="1" ht="18.95" customHeight="1" spans="1:15">
      <c r="A28" s="22"/>
      <c r="B28" s="49" t="s">
        <v>13</v>
      </c>
      <c r="C28" s="50"/>
      <c r="D28" s="50"/>
      <c r="E28" s="50"/>
      <c r="F28" s="50"/>
      <c r="G28" s="50"/>
      <c r="H28" s="50"/>
      <c r="I28" s="85"/>
      <c r="J28" s="86"/>
      <c r="K28" s="87"/>
      <c r="L28" s="87"/>
      <c r="M28" s="88"/>
      <c r="N28" s="88">
        <f>SUM(N27:N27)</f>
        <v>270</v>
      </c>
      <c r="O28" s="76"/>
    </row>
    <row r="29" customFormat="1" ht="18.95" customHeight="1" spans="1:15">
      <c r="A29" s="51">
        <v>6</v>
      </c>
      <c r="B29" s="45" t="s">
        <v>81</v>
      </c>
      <c r="C29" s="46"/>
      <c r="D29" s="46"/>
      <c r="E29" s="46"/>
      <c r="F29" s="46"/>
      <c r="G29" s="46"/>
      <c r="H29" s="46"/>
      <c r="I29" s="47"/>
      <c r="J29" s="89"/>
      <c r="K29" s="82" t="s">
        <v>82</v>
      </c>
      <c r="L29" s="82">
        <v>0</v>
      </c>
      <c r="M29" s="83">
        <v>0</v>
      </c>
      <c r="N29" s="83">
        <f t="shared" si="2"/>
        <v>0</v>
      </c>
      <c r="O29" s="84"/>
    </row>
    <row r="30" customFormat="1" ht="18.95" customHeight="1" spans="1:15">
      <c r="A30" s="51">
        <v>7</v>
      </c>
      <c r="B30" s="52" t="s">
        <v>83</v>
      </c>
      <c r="C30" s="53"/>
      <c r="D30" s="53"/>
      <c r="E30" s="53"/>
      <c r="F30" s="53"/>
      <c r="G30" s="53"/>
      <c r="H30" s="53"/>
      <c r="I30" s="90"/>
      <c r="J30" s="91"/>
      <c r="K30" s="92"/>
      <c r="L30" s="92"/>
      <c r="M30" s="93"/>
      <c r="N30" s="93">
        <f>N28+N26+N22+N14+N11</f>
        <v>2598</v>
      </c>
      <c r="O30" s="94"/>
    </row>
    <row r="31" customFormat="1" customHeight="1" spans="1:15">
      <c r="A31" s="3"/>
      <c r="B31" s="4"/>
      <c r="C31" s="4"/>
      <c r="D31" s="4"/>
      <c r="E31" s="4"/>
      <c r="F31" s="5"/>
      <c r="G31" s="5"/>
      <c r="H31" s="5"/>
      <c r="I31" s="4"/>
      <c r="J31" s="95" t="s">
        <v>84</v>
      </c>
      <c r="K31" s="96"/>
      <c r="L31" s="5" t="s">
        <v>85</v>
      </c>
      <c r="M31" s="97">
        <v>44003</v>
      </c>
      <c r="N31" s="97"/>
      <c r="O31" s="97"/>
    </row>
  </sheetData>
  <mergeCells count="53">
    <mergeCell ref="A1:O1"/>
    <mergeCell ref="A2:O2"/>
    <mergeCell ref="I3:L3"/>
    <mergeCell ref="J4:L4"/>
    <mergeCell ref="A5:C5"/>
    <mergeCell ref="D5:H5"/>
    <mergeCell ref="K5:L5"/>
    <mergeCell ref="A6:C6"/>
    <mergeCell ref="D6:H6"/>
    <mergeCell ref="K6:L6"/>
    <mergeCell ref="N6:O6"/>
    <mergeCell ref="B7:I7"/>
    <mergeCell ref="F8:I8"/>
    <mergeCell ref="F9:I9"/>
    <mergeCell ref="F10:I10"/>
    <mergeCell ref="B11:I11"/>
    <mergeCell ref="F12:I12"/>
    <mergeCell ref="F13:I13"/>
    <mergeCell ref="B14:I14"/>
    <mergeCell ref="F15:I15"/>
    <mergeCell ref="F16:I16"/>
    <mergeCell ref="F17:I17"/>
    <mergeCell ref="F18:I18"/>
    <mergeCell ref="F19:I19"/>
    <mergeCell ref="F20:I20"/>
    <mergeCell ref="F21:I21"/>
    <mergeCell ref="B22:I22"/>
    <mergeCell ref="F23:I23"/>
    <mergeCell ref="F24:I24"/>
    <mergeCell ref="F25:I25"/>
    <mergeCell ref="B26:I26"/>
    <mergeCell ref="B27:E27"/>
    <mergeCell ref="F27:I27"/>
    <mergeCell ref="B28:I28"/>
    <mergeCell ref="B29:I29"/>
    <mergeCell ref="B30:I30"/>
    <mergeCell ref="J31:K31"/>
    <mergeCell ref="M31:O31"/>
    <mergeCell ref="A8:A11"/>
    <mergeCell ref="A12:A14"/>
    <mergeCell ref="A15:A22"/>
    <mergeCell ref="A23:A26"/>
    <mergeCell ref="A27:A28"/>
    <mergeCell ref="I4:I5"/>
    <mergeCell ref="M3:M5"/>
    <mergeCell ref="O23:O25"/>
    <mergeCell ref="A3:C4"/>
    <mergeCell ref="D3:H4"/>
    <mergeCell ref="N3:O5"/>
    <mergeCell ref="B8:E10"/>
    <mergeCell ref="B12:E13"/>
    <mergeCell ref="B15:E21"/>
    <mergeCell ref="B23:E25"/>
  </mergeCells>
  <dataValidations count="1">
    <dataValidation type="list" allowBlank="1" showInputMessage="1" showErrorMessage="1" sqref="K31">
      <formula1>"项,个,套,台,根,桶,kw,包,kg,台/年,项目编号,批,趟,瓶,人/天,元/km"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opLeftCell="A13" workbookViewId="0">
      <selection activeCell="V20" sqref="V20"/>
    </sheetView>
  </sheetViews>
  <sheetFormatPr defaultColWidth="9" defaultRowHeight="15.95" customHeight="1"/>
  <cols>
    <col min="1" max="1" width="5.625" style="3" customWidth="1"/>
    <col min="2" max="3" width="5" style="4" customWidth="1"/>
    <col min="4" max="4" width="2.3" style="4" customWidth="1"/>
    <col min="5" max="5" width="2.875" style="4" customWidth="1"/>
    <col min="6" max="6" width="16.7333333333333" style="5" customWidth="1"/>
    <col min="7" max="8" width="5.08333333333333" style="5" customWidth="1"/>
    <col min="9" max="9" width="7.01666666666667" style="4" customWidth="1"/>
    <col min="10" max="10" width="10.1833333333333" style="4" customWidth="1"/>
    <col min="11" max="11" width="4.99166666666667" style="5" customWidth="1"/>
    <col min="12" max="12" width="5.38333333333333" style="5" customWidth="1"/>
    <col min="13" max="13" width="9.8" style="6" customWidth="1"/>
    <col min="14" max="14" width="11.5333333333333" style="6" customWidth="1"/>
    <col min="15" max="15" width="13.4333333333333" style="4" customWidth="1"/>
    <col min="16" max="16" width="2.25" customWidth="1"/>
    <col min="17" max="17" width="2" customWidth="1"/>
    <col min="18" max="18" width="1.875" customWidth="1"/>
    <col min="19" max="19" width="1.625" customWidth="1"/>
    <col min="20" max="20" width="1.875" customWidth="1"/>
  </cols>
  <sheetData>
    <row r="1" s="1" customFormat="1" ht="18.95" customHeight="1" spans="1:15">
      <c r="A1" s="7" t="s">
        <v>31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16" customHeight="1" spans="1:15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14" customHeight="1" spans="1:15">
      <c r="A3" s="9" t="s">
        <v>33</v>
      </c>
      <c r="B3" s="9"/>
      <c r="C3" s="9"/>
      <c r="D3" s="9" t="s">
        <v>102</v>
      </c>
      <c r="E3" s="9"/>
      <c r="F3" s="9"/>
      <c r="G3" s="9"/>
      <c r="H3" s="9"/>
      <c r="I3" s="8" t="s">
        <v>35</v>
      </c>
      <c r="J3" s="8"/>
      <c r="K3" s="8"/>
      <c r="L3" s="8"/>
      <c r="M3" s="8" t="s">
        <v>36</v>
      </c>
      <c r="N3" s="8" t="s">
        <v>37</v>
      </c>
      <c r="O3" s="8"/>
    </row>
    <row r="4" s="1" customFormat="1" ht="15" customHeight="1" spans="1:15">
      <c r="A4" s="9"/>
      <c r="B4" s="9"/>
      <c r="C4" s="9"/>
      <c r="D4" s="9"/>
      <c r="E4" s="9"/>
      <c r="F4" s="9"/>
      <c r="G4" s="9"/>
      <c r="H4" s="9"/>
      <c r="I4" s="54" t="s">
        <v>38</v>
      </c>
      <c r="J4" s="8" t="s">
        <v>39</v>
      </c>
      <c r="K4" s="8"/>
      <c r="L4" s="8"/>
      <c r="M4" s="8"/>
      <c r="N4" s="8"/>
      <c r="O4" s="8"/>
    </row>
    <row r="5" s="1" customFormat="1" ht="19" customHeight="1" spans="1:15">
      <c r="A5" s="9" t="s">
        <v>40</v>
      </c>
      <c r="B5" s="9"/>
      <c r="C5" s="9"/>
      <c r="D5" s="9" t="s">
        <v>103</v>
      </c>
      <c r="E5" s="9"/>
      <c r="F5" s="9"/>
      <c r="G5" s="9"/>
      <c r="H5" s="9"/>
      <c r="I5" s="55"/>
      <c r="J5" s="8" t="s">
        <v>42</v>
      </c>
      <c r="K5" s="8" t="s">
        <v>43</v>
      </c>
      <c r="L5" s="8"/>
      <c r="M5" s="8"/>
      <c r="N5" s="8"/>
      <c r="O5" s="8"/>
    </row>
    <row r="6" customFormat="1" ht="20.1" customHeight="1" spans="1:15">
      <c r="A6" s="10" t="s">
        <v>44</v>
      </c>
      <c r="B6" s="10"/>
      <c r="C6" s="10"/>
      <c r="D6" s="10" t="s">
        <v>104</v>
      </c>
      <c r="E6" s="10"/>
      <c r="F6" s="10"/>
      <c r="G6" s="10"/>
      <c r="H6" s="10"/>
      <c r="I6" s="56"/>
      <c r="J6" s="57">
        <f>N29</f>
        <v>1974</v>
      </c>
      <c r="K6" s="58">
        <v>0</v>
      </c>
      <c r="L6" s="58"/>
      <c r="M6" s="59" t="s">
        <v>46</v>
      </c>
      <c r="N6" s="59" t="s">
        <v>47</v>
      </c>
      <c r="O6" s="60"/>
    </row>
    <row r="7" s="2" customFormat="1" ht="18" customHeight="1" spans="1:15">
      <c r="A7" s="11" t="s">
        <v>0</v>
      </c>
      <c r="B7" s="12" t="s">
        <v>48</v>
      </c>
      <c r="C7" s="12"/>
      <c r="D7" s="12"/>
      <c r="E7" s="12"/>
      <c r="F7" s="12"/>
      <c r="G7" s="12"/>
      <c r="H7" s="12"/>
      <c r="I7" s="12"/>
      <c r="J7" s="61" t="s">
        <v>49</v>
      </c>
      <c r="K7" s="11" t="s">
        <v>1</v>
      </c>
      <c r="L7" s="11" t="s">
        <v>50</v>
      </c>
      <c r="M7" s="62" t="s">
        <v>51</v>
      </c>
      <c r="N7" s="62" t="s">
        <v>13</v>
      </c>
      <c r="O7" s="61" t="s">
        <v>52</v>
      </c>
    </row>
    <row r="8" customFormat="1" customHeight="1" spans="1:15">
      <c r="A8" s="13">
        <v>1</v>
      </c>
      <c r="B8" s="14" t="s">
        <v>53</v>
      </c>
      <c r="C8" s="15"/>
      <c r="D8" s="15"/>
      <c r="E8" s="16"/>
      <c r="F8" s="17" t="s">
        <v>105</v>
      </c>
      <c r="G8" s="17"/>
      <c r="H8" s="17"/>
      <c r="I8" s="17"/>
      <c r="J8" s="63"/>
      <c r="K8" s="64" t="s">
        <v>55</v>
      </c>
      <c r="L8" s="37">
        <v>3</v>
      </c>
      <c r="M8" s="65">
        <v>300</v>
      </c>
      <c r="N8" s="65">
        <f t="shared" ref="N8:N12" si="0">M8*L8</f>
        <v>900</v>
      </c>
      <c r="O8" s="63"/>
    </row>
    <row r="9" customFormat="1" customHeight="1" spans="1:15">
      <c r="A9" s="18"/>
      <c r="B9" s="19"/>
      <c r="C9" s="20"/>
      <c r="D9" s="20"/>
      <c r="E9" s="21"/>
      <c r="F9" s="17" t="s">
        <v>57</v>
      </c>
      <c r="G9" s="17"/>
      <c r="H9" s="17"/>
      <c r="I9" s="17"/>
      <c r="J9" s="63"/>
      <c r="K9" s="64" t="s">
        <v>55</v>
      </c>
      <c r="L9" s="37">
        <v>1</v>
      </c>
      <c r="M9" s="65">
        <v>300</v>
      </c>
      <c r="N9" s="65">
        <f t="shared" si="0"/>
        <v>300</v>
      </c>
      <c r="O9" s="63"/>
    </row>
    <row r="10" customFormat="1" customHeight="1" spans="1:15">
      <c r="A10" s="22"/>
      <c r="B10" s="23" t="s">
        <v>13</v>
      </c>
      <c r="C10" s="24"/>
      <c r="D10" s="24"/>
      <c r="E10" s="24"/>
      <c r="F10" s="24"/>
      <c r="G10" s="24"/>
      <c r="H10" s="24"/>
      <c r="I10" s="66"/>
      <c r="J10" s="67"/>
      <c r="K10" s="68"/>
      <c r="L10" s="69">
        <f>SUM(L8:L9)</f>
        <v>4</v>
      </c>
      <c r="M10" s="70"/>
      <c r="N10" s="70">
        <f>SUM(N8:N9)</f>
        <v>1200</v>
      </c>
      <c r="O10" s="67"/>
    </row>
    <row r="11" customFormat="1" customHeight="1" spans="1:15">
      <c r="A11" s="13">
        <v>2</v>
      </c>
      <c r="B11" s="25" t="s">
        <v>58</v>
      </c>
      <c r="C11" s="26"/>
      <c r="D11" s="26"/>
      <c r="E11" s="27"/>
      <c r="F11" s="17" t="s">
        <v>59</v>
      </c>
      <c r="G11" s="17"/>
      <c r="H11" s="17"/>
      <c r="I11" s="17"/>
      <c r="J11" s="63"/>
      <c r="K11" s="64" t="s">
        <v>55</v>
      </c>
      <c r="L11" s="37">
        <v>4</v>
      </c>
      <c r="M11" s="65">
        <v>60</v>
      </c>
      <c r="N11" s="65">
        <f t="shared" si="0"/>
        <v>240</v>
      </c>
      <c r="O11" s="63"/>
    </row>
    <row r="12" customFormat="1" customHeight="1" spans="1:15">
      <c r="A12" s="18"/>
      <c r="B12" s="28"/>
      <c r="C12" s="29"/>
      <c r="D12" s="29"/>
      <c r="E12" s="30"/>
      <c r="F12" s="17" t="s">
        <v>60</v>
      </c>
      <c r="G12" s="17"/>
      <c r="H12" s="17"/>
      <c r="I12" s="17"/>
      <c r="J12" s="63"/>
      <c r="K12" s="64" t="s">
        <v>55</v>
      </c>
      <c r="L12" s="37">
        <v>0</v>
      </c>
      <c r="M12" s="65">
        <v>60</v>
      </c>
      <c r="N12" s="65">
        <f t="shared" si="0"/>
        <v>0</v>
      </c>
      <c r="O12" s="63" t="s">
        <v>106</v>
      </c>
    </row>
    <row r="13" customFormat="1" customHeight="1" spans="1:15">
      <c r="A13" s="22"/>
      <c r="B13" s="31" t="s">
        <v>13</v>
      </c>
      <c r="C13" s="32"/>
      <c r="D13" s="32"/>
      <c r="E13" s="32"/>
      <c r="F13" s="32"/>
      <c r="G13" s="32"/>
      <c r="H13" s="32"/>
      <c r="I13" s="71"/>
      <c r="J13" s="72"/>
      <c r="K13" s="73"/>
      <c r="L13" s="74"/>
      <c r="M13" s="75"/>
      <c r="N13" s="75">
        <f>SUM(N11:N12)</f>
        <v>240</v>
      </c>
      <c r="O13" s="76"/>
    </row>
    <row r="14" customFormat="1" ht="16" customHeight="1" spans="1:15">
      <c r="A14" s="13">
        <v>3</v>
      </c>
      <c r="B14" s="14" t="s">
        <v>61</v>
      </c>
      <c r="C14" s="15"/>
      <c r="D14" s="15"/>
      <c r="E14" s="16"/>
      <c r="F14" s="33" t="s">
        <v>62</v>
      </c>
      <c r="G14" s="33"/>
      <c r="H14" s="33"/>
      <c r="I14" s="33"/>
      <c r="J14" s="63"/>
      <c r="K14" s="37" t="s">
        <v>63</v>
      </c>
      <c r="L14" s="37">
        <v>0</v>
      </c>
      <c r="M14" s="65">
        <v>0.5</v>
      </c>
      <c r="N14" s="65">
        <f t="shared" ref="N14:N20" si="1">M14*L14</f>
        <v>0</v>
      </c>
      <c r="O14" s="63"/>
    </row>
    <row r="15" customFormat="1" ht="14" customHeight="1" spans="1:15">
      <c r="A15" s="18"/>
      <c r="B15" s="34"/>
      <c r="C15" s="35"/>
      <c r="D15" s="35"/>
      <c r="E15" s="36"/>
      <c r="F15" s="37" t="s">
        <v>64</v>
      </c>
      <c r="G15" s="37"/>
      <c r="H15" s="37"/>
      <c r="I15" s="37"/>
      <c r="J15" s="63"/>
      <c r="K15" s="37" t="s">
        <v>65</v>
      </c>
      <c r="L15" s="37">
        <v>0</v>
      </c>
      <c r="M15" s="65">
        <v>0.5</v>
      </c>
      <c r="N15" s="65">
        <f t="shared" si="1"/>
        <v>0</v>
      </c>
      <c r="O15" s="63"/>
    </row>
    <row r="16" customFormat="1" ht="15" customHeight="1" spans="1:15">
      <c r="A16" s="18"/>
      <c r="B16" s="34"/>
      <c r="C16" s="35"/>
      <c r="D16" s="35"/>
      <c r="E16" s="36"/>
      <c r="F16" s="37" t="s">
        <v>66</v>
      </c>
      <c r="G16" s="37"/>
      <c r="H16" s="37"/>
      <c r="I16" s="37"/>
      <c r="J16" s="63"/>
      <c r="K16" s="37" t="s">
        <v>67</v>
      </c>
      <c r="L16" s="37">
        <v>0</v>
      </c>
      <c r="M16" s="65">
        <v>0</v>
      </c>
      <c r="N16" s="65">
        <f t="shared" si="1"/>
        <v>0</v>
      </c>
      <c r="O16" s="63"/>
    </row>
    <row r="17" customFormat="1" customHeight="1" spans="1:15">
      <c r="A17" s="18"/>
      <c r="B17" s="34"/>
      <c r="C17" s="35"/>
      <c r="D17" s="35"/>
      <c r="E17" s="36"/>
      <c r="F17" s="38" t="s">
        <v>68</v>
      </c>
      <c r="G17" s="38"/>
      <c r="H17" s="38"/>
      <c r="I17" s="38"/>
      <c r="J17" s="63"/>
      <c r="K17" s="37" t="s">
        <v>67</v>
      </c>
      <c r="L17" s="37">
        <v>0</v>
      </c>
      <c r="M17" s="65">
        <v>50</v>
      </c>
      <c r="N17" s="65">
        <f t="shared" si="1"/>
        <v>0</v>
      </c>
      <c r="O17" s="63"/>
    </row>
    <row r="18" customFormat="1" customHeight="1" spans="1:15">
      <c r="A18" s="18"/>
      <c r="B18" s="34"/>
      <c r="C18" s="35"/>
      <c r="D18" s="35"/>
      <c r="E18" s="36"/>
      <c r="F18" s="38" t="s">
        <v>69</v>
      </c>
      <c r="G18" s="38"/>
      <c r="H18" s="38"/>
      <c r="I18" s="38"/>
      <c r="J18" s="63"/>
      <c r="K18" s="37" t="s">
        <v>67</v>
      </c>
      <c r="L18" s="37">
        <v>2</v>
      </c>
      <c r="M18" s="65">
        <v>75</v>
      </c>
      <c r="N18" s="65">
        <f t="shared" si="1"/>
        <v>150</v>
      </c>
      <c r="O18" s="63"/>
    </row>
    <row r="19" customFormat="1" customHeight="1" spans="1:15">
      <c r="A19" s="18"/>
      <c r="B19" s="34"/>
      <c r="C19" s="35"/>
      <c r="D19" s="35"/>
      <c r="E19" s="36"/>
      <c r="F19" s="38" t="s">
        <v>70</v>
      </c>
      <c r="G19" s="38"/>
      <c r="H19" s="38"/>
      <c r="I19" s="38"/>
      <c r="J19" s="63"/>
      <c r="K19" s="37" t="s">
        <v>71</v>
      </c>
      <c r="L19" s="37">
        <v>0</v>
      </c>
      <c r="M19" s="65">
        <v>500</v>
      </c>
      <c r="N19" s="65">
        <f t="shared" si="1"/>
        <v>0</v>
      </c>
      <c r="O19" s="63"/>
    </row>
    <row r="20" customFormat="1" customHeight="1" spans="1:15">
      <c r="A20" s="18"/>
      <c r="B20" s="19"/>
      <c r="C20" s="20"/>
      <c r="D20" s="20"/>
      <c r="E20" s="21"/>
      <c r="F20" s="38" t="s">
        <v>72</v>
      </c>
      <c r="G20" s="38"/>
      <c r="H20" s="38"/>
      <c r="I20" s="38"/>
      <c r="J20" s="63"/>
      <c r="K20" s="37" t="s">
        <v>71</v>
      </c>
      <c r="L20" s="37">
        <v>0</v>
      </c>
      <c r="M20" s="65">
        <v>150</v>
      </c>
      <c r="N20" s="65">
        <f t="shared" si="1"/>
        <v>0</v>
      </c>
      <c r="O20" s="63"/>
    </row>
    <row r="21" customFormat="1" customHeight="1" spans="1:15">
      <c r="A21" s="22"/>
      <c r="B21" s="39" t="s">
        <v>13</v>
      </c>
      <c r="C21" s="40"/>
      <c r="D21" s="40"/>
      <c r="E21" s="40"/>
      <c r="F21" s="40"/>
      <c r="G21" s="40"/>
      <c r="H21" s="40"/>
      <c r="I21" s="77"/>
      <c r="J21" s="72"/>
      <c r="K21" s="74"/>
      <c r="L21" s="74"/>
      <c r="M21" s="75"/>
      <c r="N21" s="75">
        <f>SUM(N14:N20)</f>
        <v>150</v>
      </c>
      <c r="O21" s="76"/>
    </row>
    <row r="22" customFormat="1" customHeight="1" spans="1:15">
      <c r="A22" s="13">
        <v>4</v>
      </c>
      <c r="B22" s="14" t="s">
        <v>73</v>
      </c>
      <c r="C22" s="15"/>
      <c r="D22" s="15"/>
      <c r="E22" s="16"/>
      <c r="F22" s="37" t="s">
        <v>74</v>
      </c>
      <c r="G22" s="37"/>
      <c r="H22" s="37"/>
      <c r="I22" s="63"/>
      <c r="J22" s="63" t="s">
        <v>75</v>
      </c>
      <c r="K22" s="37" t="s">
        <v>71</v>
      </c>
      <c r="L22" s="37">
        <v>1</v>
      </c>
      <c r="M22" s="65">
        <v>0.02</v>
      </c>
      <c r="N22" s="65">
        <f>N10*M22</f>
        <v>24</v>
      </c>
      <c r="O22" s="33"/>
    </row>
    <row r="23" customFormat="1" customHeight="1" spans="1:15">
      <c r="A23" s="18"/>
      <c r="B23" s="34"/>
      <c r="C23" s="35"/>
      <c r="D23" s="35"/>
      <c r="E23" s="36"/>
      <c r="F23" s="41" t="s">
        <v>76</v>
      </c>
      <c r="G23" s="42"/>
      <c r="H23" s="42"/>
      <c r="I23" s="78"/>
      <c r="J23" s="63"/>
      <c r="K23" s="37" t="s">
        <v>77</v>
      </c>
      <c r="L23" s="37">
        <v>0</v>
      </c>
      <c r="M23" s="65">
        <v>70</v>
      </c>
      <c r="N23" s="65">
        <f t="shared" ref="N23:N28" si="2">M23*L23</f>
        <v>0</v>
      </c>
      <c r="O23" s="33"/>
    </row>
    <row r="24" customFormat="1" customHeight="1" spans="1:15">
      <c r="A24" s="18"/>
      <c r="B24" s="19"/>
      <c r="C24" s="20"/>
      <c r="D24" s="20"/>
      <c r="E24" s="21"/>
      <c r="F24" s="37" t="s">
        <v>78</v>
      </c>
      <c r="G24" s="37"/>
      <c r="H24" s="37"/>
      <c r="I24" s="37"/>
      <c r="J24" s="63"/>
      <c r="K24" s="37" t="s">
        <v>71</v>
      </c>
      <c r="L24" s="37">
        <v>0</v>
      </c>
      <c r="M24" s="65">
        <v>300</v>
      </c>
      <c r="N24" s="65">
        <f t="shared" si="2"/>
        <v>0</v>
      </c>
      <c r="O24" s="33"/>
    </row>
    <row r="25" customFormat="1" customHeight="1" spans="1:15">
      <c r="A25" s="22"/>
      <c r="B25" s="43" t="s">
        <v>13</v>
      </c>
      <c r="C25" s="44"/>
      <c r="D25" s="44"/>
      <c r="E25" s="44"/>
      <c r="F25" s="44"/>
      <c r="G25" s="44"/>
      <c r="H25" s="44"/>
      <c r="I25" s="79"/>
      <c r="J25" s="72"/>
      <c r="K25" s="74"/>
      <c r="L25" s="74"/>
      <c r="M25" s="75"/>
      <c r="N25" s="75">
        <f>SUM(N22:N24)</f>
        <v>24</v>
      </c>
      <c r="O25" s="80"/>
    </row>
    <row r="26" customFormat="1" ht="18.95" customHeight="1" spans="1:15">
      <c r="A26" s="13">
        <v>5</v>
      </c>
      <c r="B26" s="45" t="s">
        <v>79</v>
      </c>
      <c r="C26" s="46"/>
      <c r="D26" s="46"/>
      <c r="E26" s="47"/>
      <c r="F26" s="48" t="s">
        <v>80</v>
      </c>
      <c r="G26" s="48"/>
      <c r="H26" s="48"/>
      <c r="I26" s="48"/>
      <c r="J26" s="81">
        <v>0.3</v>
      </c>
      <c r="K26" s="82" t="s">
        <v>71</v>
      </c>
      <c r="L26" s="82">
        <v>1</v>
      </c>
      <c r="M26" s="83">
        <v>0</v>
      </c>
      <c r="N26" s="83">
        <f>N10*J26</f>
        <v>360</v>
      </c>
      <c r="O26" s="84"/>
    </row>
    <row r="27" customFormat="1" ht="18.95" customHeight="1" spans="1:15">
      <c r="A27" s="22"/>
      <c r="B27" s="49" t="s">
        <v>13</v>
      </c>
      <c r="C27" s="50"/>
      <c r="D27" s="50"/>
      <c r="E27" s="50"/>
      <c r="F27" s="50"/>
      <c r="G27" s="50"/>
      <c r="H27" s="50"/>
      <c r="I27" s="85"/>
      <c r="J27" s="86"/>
      <c r="K27" s="87"/>
      <c r="L27" s="87"/>
      <c r="M27" s="88"/>
      <c r="N27" s="88">
        <f>SUM(N26:N26)</f>
        <v>360</v>
      </c>
      <c r="O27" s="76"/>
    </row>
    <row r="28" customFormat="1" ht="18.95" customHeight="1" spans="1:15">
      <c r="A28" s="51">
        <v>6</v>
      </c>
      <c r="B28" s="45" t="s">
        <v>81</v>
      </c>
      <c r="C28" s="46"/>
      <c r="D28" s="46"/>
      <c r="E28" s="46"/>
      <c r="F28" s="46"/>
      <c r="G28" s="46"/>
      <c r="H28" s="46"/>
      <c r="I28" s="47"/>
      <c r="J28" s="89"/>
      <c r="K28" s="82" t="s">
        <v>82</v>
      </c>
      <c r="L28" s="82">
        <v>0</v>
      </c>
      <c r="M28" s="83">
        <v>0</v>
      </c>
      <c r="N28" s="83">
        <f t="shared" si="2"/>
        <v>0</v>
      </c>
      <c r="O28" s="84"/>
    </row>
    <row r="29" customFormat="1" ht="18.95" customHeight="1" spans="1:15">
      <c r="A29" s="51">
        <v>7</v>
      </c>
      <c r="B29" s="52" t="s">
        <v>83</v>
      </c>
      <c r="C29" s="53"/>
      <c r="D29" s="53"/>
      <c r="E29" s="53"/>
      <c r="F29" s="53"/>
      <c r="G29" s="53"/>
      <c r="H29" s="53"/>
      <c r="I29" s="90"/>
      <c r="J29" s="91"/>
      <c r="K29" s="92"/>
      <c r="L29" s="92"/>
      <c r="M29" s="93"/>
      <c r="N29" s="93">
        <f>N27+N25+N21+N13+N10</f>
        <v>1974</v>
      </c>
      <c r="O29" s="94"/>
    </row>
    <row r="30" customFormat="1" customHeight="1" spans="1:15">
      <c r="A30" s="3"/>
      <c r="B30" s="4"/>
      <c r="C30" s="4"/>
      <c r="D30" s="4"/>
      <c r="E30" s="4"/>
      <c r="F30" s="5"/>
      <c r="G30" s="5"/>
      <c r="H30" s="5"/>
      <c r="I30" s="4"/>
      <c r="J30" s="95" t="s">
        <v>84</v>
      </c>
      <c r="K30" s="96"/>
      <c r="L30" s="5" t="s">
        <v>85</v>
      </c>
      <c r="M30" s="97">
        <v>44003</v>
      </c>
      <c r="N30" s="97"/>
      <c r="O30" s="97"/>
    </row>
  </sheetData>
  <mergeCells count="52">
    <mergeCell ref="A1:O1"/>
    <mergeCell ref="A2:O2"/>
    <mergeCell ref="I3:L3"/>
    <mergeCell ref="J4:L4"/>
    <mergeCell ref="A5:C5"/>
    <mergeCell ref="D5:H5"/>
    <mergeCell ref="K5:L5"/>
    <mergeCell ref="A6:C6"/>
    <mergeCell ref="D6:H6"/>
    <mergeCell ref="K6:L6"/>
    <mergeCell ref="N6:O6"/>
    <mergeCell ref="B7:I7"/>
    <mergeCell ref="F8:I8"/>
    <mergeCell ref="F9:I9"/>
    <mergeCell ref="B10:I10"/>
    <mergeCell ref="F11:I11"/>
    <mergeCell ref="F12:I12"/>
    <mergeCell ref="B13:I13"/>
    <mergeCell ref="F14:I14"/>
    <mergeCell ref="F15:I15"/>
    <mergeCell ref="F16:I16"/>
    <mergeCell ref="F17:I17"/>
    <mergeCell ref="F18:I18"/>
    <mergeCell ref="F19:I19"/>
    <mergeCell ref="F20:I20"/>
    <mergeCell ref="B21:I21"/>
    <mergeCell ref="F22:I22"/>
    <mergeCell ref="F23:I23"/>
    <mergeCell ref="F24:I24"/>
    <mergeCell ref="B25:I25"/>
    <mergeCell ref="B26:E26"/>
    <mergeCell ref="F26:I26"/>
    <mergeCell ref="B27:I27"/>
    <mergeCell ref="B28:I28"/>
    <mergeCell ref="B29:I29"/>
    <mergeCell ref="J30:K30"/>
    <mergeCell ref="M30:O30"/>
    <mergeCell ref="A8:A10"/>
    <mergeCell ref="A11:A13"/>
    <mergeCell ref="A14:A21"/>
    <mergeCell ref="A22:A25"/>
    <mergeCell ref="A26:A27"/>
    <mergeCell ref="I4:I5"/>
    <mergeCell ref="M3:M5"/>
    <mergeCell ref="O22:O24"/>
    <mergeCell ref="A3:C4"/>
    <mergeCell ref="D3:H4"/>
    <mergeCell ref="N3:O5"/>
    <mergeCell ref="B8:E9"/>
    <mergeCell ref="B11:E12"/>
    <mergeCell ref="B14:E20"/>
    <mergeCell ref="B22:E24"/>
  </mergeCells>
  <dataValidations count="1">
    <dataValidation type="list" allowBlank="1" showInputMessage="1" showErrorMessage="1" sqref="K30">
      <formula1>"项,个,套,台,根,桶,kw,包,kg,台/年,项目编号,批,趟,瓶,人/天,元/km"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李君2020年包干费</vt:lpstr>
      <vt:lpstr>考勤</vt:lpstr>
      <vt:lpstr>天津劝宝新都汇</vt:lpstr>
      <vt:lpstr>宣钢维修清洗</vt:lpstr>
      <vt:lpstr>宣钢溶液浓缩保养</vt:lpstr>
      <vt:lpstr>山东济南五洲酒店</vt:lpstr>
      <vt:lpstr>天津平和灯饰城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孙方涛</cp:lastModifiedBy>
  <dcterms:created xsi:type="dcterms:W3CDTF">2020-12-18T06:52:00Z</dcterms:created>
  <dcterms:modified xsi:type="dcterms:W3CDTF">2021-04-25T09:15:15Z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FA43306170284F5595F74E5A7933EADB</vt:lpwstr>
  </property>
</Properties>
</file>