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410"/>
  </bookViews>
  <sheets>
    <sheet name="20-21供暖" sheetId="1" r:id="rId1"/>
    <sheet name="20年夏季制冷简版" sheetId="3" r:id="rId2"/>
    <sheet name="20年夏季制冷" sheetId="2" r:id="rId3"/>
    <sheet name="Sheet1" sheetId="4" r:id="rId4"/>
  </sheets>
  <externalReferences>
    <externalReference r:id="rId5"/>
  </externalReferences>
  <definedNames>
    <definedName name="_xlnm._FilterDatabase" localSheetId="0" hidden="1">'20-21供暖'!$A$1:$O$279</definedName>
    <definedName name="_xlnm._FilterDatabase" localSheetId="1" hidden="1">'20年夏季制冷简版'!$A$1:$L$272</definedName>
    <definedName name="_xlnm._FilterDatabase" localSheetId="2" hidden="1">'20年夏季制冷'!$U:$U</definedName>
    <definedName name="_xlnm._FilterDatabase" localSheetId="3" hidden="1">Sheet1!$A$1:$R$289</definedName>
  </definedNames>
  <calcPr calcId="144525"/>
</workbook>
</file>

<file path=xl/comments1.xml><?xml version="1.0" encoding="utf-8"?>
<comments xmlns="http://schemas.openxmlformats.org/spreadsheetml/2006/main">
  <authors>
    <author>Administrator</author>
    <author>a</author>
  </authors>
  <commentList>
    <comment ref="C7" authorId="0">
      <text>
        <r>
          <rPr>
            <b/>
            <sz val="9"/>
            <rFont val="宋体"/>
            <charset val="134"/>
          </rPr>
          <t>Administrator:</t>
        </r>
        <r>
          <rPr>
            <sz val="9"/>
            <rFont val="宋体"/>
            <charset val="134"/>
          </rPr>
          <t xml:space="preserve">
空房，找不到人</t>
        </r>
      </text>
    </comment>
    <comment ref="C21" authorId="0">
      <text>
        <r>
          <rPr>
            <b/>
            <sz val="9"/>
            <rFont val="宋体"/>
            <charset val="134"/>
          </rPr>
          <t>Administrator:</t>
        </r>
        <r>
          <rPr>
            <sz val="9"/>
            <rFont val="宋体"/>
            <charset val="134"/>
          </rPr>
          <t xml:space="preserve">
租户今年不交供暖费，房子要拍卖，正在腾房</t>
        </r>
      </text>
    </comment>
    <comment ref="I38" authorId="0">
      <text>
        <r>
          <rPr>
            <sz val="9"/>
            <rFont val="宋体"/>
            <charset val="134"/>
          </rPr>
          <t>另一部分新业主还没付交付60%</t>
        </r>
      </text>
    </comment>
    <comment ref="C58" authorId="0">
      <text>
        <r>
          <rPr>
            <b/>
            <sz val="9"/>
            <rFont val="宋体"/>
            <charset val="134"/>
          </rPr>
          <t>Administrator:</t>
        </r>
        <r>
          <rPr>
            <sz val="9"/>
            <rFont val="宋体"/>
            <charset val="134"/>
          </rPr>
          <t xml:space="preserve">
物业的说，此房要拍卖</t>
        </r>
      </text>
    </comment>
    <comment ref="C114" authorId="0">
      <text>
        <r>
          <rPr>
            <b/>
            <sz val="9"/>
            <rFont val="宋体"/>
            <charset val="134"/>
          </rPr>
          <t>Administrator:房子归属权问题在打官司</t>
        </r>
      </text>
    </comment>
    <comment ref="C133" authorId="0">
      <text>
        <r>
          <rPr>
            <b/>
            <sz val="9"/>
            <rFont val="宋体"/>
            <charset val="134"/>
          </rPr>
          <t>Administrator:</t>
        </r>
        <r>
          <rPr>
            <sz val="9"/>
            <rFont val="宋体"/>
            <charset val="134"/>
          </rPr>
          <t xml:space="preserve">
十多年未联系到过人，</t>
        </r>
      </text>
    </comment>
    <comment ref="C173" authorId="0">
      <text>
        <r>
          <rPr>
            <b/>
            <sz val="9"/>
            <rFont val="宋体"/>
            <charset val="134"/>
          </rPr>
          <t>Administrator:</t>
        </r>
        <r>
          <rPr>
            <sz val="9"/>
            <rFont val="宋体"/>
            <charset val="134"/>
          </rPr>
          <t xml:space="preserve">
屋里温度不热，已经报修，往年供热没有问题，温度靠开关控制，今年开到最大也不暖和，</t>
        </r>
      </text>
    </comment>
    <comment ref="C182" authorId="0">
      <text>
        <r>
          <rPr>
            <b/>
            <sz val="9"/>
            <rFont val="宋体"/>
            <charset val="134"/>
          </rPr>
          <t>Administrator:</t>
        </r>
        <r>
          <rPr>
            <sz val="9"/>
            <rFont val="宋体"/>
            <charset val="134"/>
          </rPr>
          <t xml:space="preserve">
空房，找不到人</t>
        </r>
      </text>
    </comment>
    <comment ref="C188" authorId="1">
      <text>
        <r>
          <rPr>
            <sz val="9"/>
            <rFont val="宋体"/>
            <charset val="134"/>
          </rPr>
          <t>H101房屋面积1025.89平米，高度4.5米，2019-2020年度应交供暖费金额为49,050.37元（1025.89*45+1025.89*45*12.5%*0.5），已支付给供暖公司68,939.81元，应退还19,889.44元；2020-2021年度应交供暖费金额为49,050.37元；因此2020-2021年度实际应支付供暖费金额为29,160.93元。</t>
        </r>
      </text>
    </comment>
    <comment ref="C198" authorId="0">
      <text>
        <r>
          <rPr>
            <b/>
            <sz val="9"/>
            <rFont val="宋体"/>
            <charset val="134"/>
          </rPr>
          <t>Administrator:</t>
        </r>
        <r>
          <rPr>
            <sz val="9"/>
            <rFont val="宋体"/>
            <charset val="134"/>
          </rPr>
          <t xml:space="preserve">
空房，找不到人</t>
        </r>
      </text>
    </comment>
    <comment ref="C201" authorId="0">
      <text>
        <r>
          <rPr>
            <b/>
            <sz val="9"/>
            <rFont val="宋体"/>
            <charset val="134"/>
          </rPr>
          <t>Administrator:</t>
        </r>
        <r>
          <rPr>
            <sz val="9"/>
            <rFont val="宋体"/>
            <charset val="134"/>
          </rPr>
          <t xml:space="preserve">
H0903与H1503与H0506三房同业主，一起交钱
</t>
        </r>
      </text>
    </comment>
    <comment ref="C217" authorId="0">
      <text>
        <r>
          <rPr>
            <b/>
            <sz val="9"/>
            <rFont val="宋体"/>
            <charset val="134"/>
          </rPr>
          <t>Administrator:</t>
        </r>
        <r>
          <rPr>
            <sz val="9"/>
            <rFont val="宋体"/>
            <charset val="134"/>
          </rPr>
          <t xml:space="preserve">
H0903与H1503与H0506三房同业主，一起交钱</t>
        </r>
      </text>
    </comment>
  </commentList>
</comments>
</file>

<file path=xl/comments2.xml><?xml version="1.0" encoding="utf-8"?>
<comments xmlns="http://schemas.openxmlformats.org/spreadsheetml/2006/main">
  <authors>
    <author>Administrator</author>
  </authors>
  <commentList>
    <comment ref="B23" authorId="0">
      <text>
        <r>
          <rPr>
            <b/>
            <sz val="9"/>
            <rFont val="宋体"/>
            <charset val="134"/>
          </rPr>
          <t>Administrator:</t>
        </r>
        <r>
          <rPr>
            <sz val="9"/>
            <rFont val="宋体"/>
            <charset val="134"/>
          </rPr>
          <t xml:space="preserve">
空房，人在加拿大，疫情原因一直没回来</t>
        </r>
      </text>
    </comment>
    <comment ref="B25" authorId="0">
      <text>
        <r>
          <rPr>
            <b/>
            <sz val="9"/>
            <rFont val="宋体"/>
            <charset val="134"/>
          </rPr>
          <t>Administrator:</t>
        </r>
        <r>
          <rPr>
            <sz val="9"/>
            <rFont val="宋体"/>
            <charset val="134"/>
          </rPr>
          <t xml:space="preserve">
物业空房，采暖美洋物业交</t>
        </r>
      </text>
    </comment>
    <comment ref="B27" authorId="0">
      <text>
        <r>
          <rPr>
            <b/>
            <sz val="9"/>
            <rFont val="宋体"/>
            <charset val="134"/>
          </rPr>
          <t>Administrator:</t>
        </r>
        <r>
          <rPr>
            <sz val="9"/>
            <rFont val="宋体"/>
            <charset val="134"/>
          </rPr>
          <t xml:space="preserve">
空房，物业房</t>
        </r>
      </text>
    </comment>
    <comment ref="B29" authorId="0">
      <text>
        <r>
          <rPr>
            <b/>
            <sz val="9"/>
            <rFont val="宋体"/>
            <charset val="134"/>
          </rPr>
          <t>Administrator:</t>
        </r>
        <r>
          <rPr>
            <sz val="9"/>
            <rFont val="宋体"/>
            <charset val="134"/>
          </rPr>
          <t xml:space="preserve">
B102物业费都不交，20191023蔺贵宾回复</t>
        </r>
      </text>
    </comment>
    <comment ref="B30" authorId="0">
      <text>
        <r>
          <rPr>
            <b/>
            <sz val="9"/>
            <rFont val="宋体"/>
            <charset val="134"/>
          </rPr>
          <t>Administrator:</t>
        </r>
        <r>
          <rPr>
            <sz val="9"/>
            <rFont val="宋体"/>
            <charset val="134"/>
          </rPr>
          <t xml:space="preserve">
鹿文德家，空房</t>
        </r>
      </text>
    </comment>
    <comment ref="B33" authorId="0">
      <text>
        <r>
          <rPr>
            <b/>
            <sz val="9"/>
            <rFont val="宋体"/>
            <charset val="134"/>
          </rPr>
          <t>Administrator:</t>
        </r>
        <r>
          <rPr>
            <sz val="9"/>
            <rFont val="宋体"/>
            <charset val="134"/>
          </rPr>
          <t xml:space="preserve">
一直在海淀住，没搬过来，偶尔住两天。冬天地暖，买房时与物业谈的交50%</t>
        </r>
      </text>
    </comment>
    <comment ref="B41" authorId="0">
      <text>
        <r>
          <rPr>
            <b/>
            <sz val="9"/>
            <rFont val="宋体"/>
            <charset val="134"/>
          </rPr>
          <t>Administrator:</t>
        </r>
        <r>
          <rPr>
            <sz val="9"/>
            <rFont val="宋体"/>
            <charset val="134"/>
          </rPr>
          <t xml:space="preserve">
空房，与H1702/03,H2201一家，伊梦家</t>
        </r>
      </text>
    </comment>
    <comment ref="B42" authorId="0">
      <text>
        <r>
          <rPr>
            <b/>
            <sz val="9"/>
            <rFont val="宋体"/>
            <charset val="134"/>
          </rPr>
          <t>Administrator:</t>
        </r>
        <r>
          <rPr>
            <sz val="9"/>
            <rFont val="宋体"/>
            <charset val="134"/>
          </rPr>
          <t xml:space="preserve">
包干</t>
        </r>
      </text>
    </comment>
    <comment ref="B57" authorId="0">
      <text>
        <r>
          <rPr>
            <b/>
            <sz val="9"/>
            <rFont val="宋体"/>
            <charset val="134"/>
          </rPr>
          <t>Administrator:</t>
        </r>
        <r>
          <rPr>
            <sz val="9"/>
            <rFont val="宋体"/>
            <charset val="134"/>
          </rPr>
          <t xml:space="preserve">
老赖
19+20制冷费+采暖费都没交，此房要拍卖</t>
        </r>
      </text>
    </comment>
    <comment ref="B59" authorId="0">
      <text>
        <r>
          <rPr>
            <b/>
            <sz val="9"/>
            <rFont val="宋体"/>
            <charset val="134"/>
          </rPr>
          <t>Administrator:</t>
        </r>
        <r>
          <rPr>
            <sz val="9"/>
            <rFont val="宋体"/>
            <charset val="134"/>
          </rPr>
          <t xml:space="preserve">
空房，采暖交60%</t>
        </r>
      </text>
    </comment>
    <comment ref="B61" authorId="0">
      <text>
        <r>
          <rPr>
            <b/>
            <sz val="9"/>
            <rFont val="宋体"/>
            <charset val="134"/>
          </rPr>
          <t>Administrator:</t>
        </r>
        <r>
          <rPr>
            <sz val="9"/>
            <rFont val="宋体"/>
            <charset val="134"/>
          </rPr>
          <t xml:space="preserve">
8月抄表注明包干</t>
        </r>
      </text>
    </comment>
    <comment ref="B79" authorId="0">
      <text>
        <r>
          <rPr>
            <b/>
            <sz val="9"/>
            <rFont val="宋体"/>
            <charset val="134"/>
          </rPr>
          <t>Administrator:</t>
        </r>
        <r>
          <rPr>
            <sz val="9"/>
            <rFont val="宋体"/>
            <charset val="134"/>
          </rPr>
          <t xml:space="preserve">
装修</t>
        </r>
      </text>
    </comment>
    <comment ref="B94" authorId="0">
      <text>
        <r>
          <rPr>
            <b/>
            <sz val="9"/>
            <rFont val="宋体"/>
            <charset val="134"/>
          </rPr>
          <t>Administrator:</t>
        </r>
        <r>
          <rPr>
            <sz val="9"/>
            <rFont val="宋体"/>
            <charset val="134"/>
          </rPr>
          <t xml:space="preserve">
空房，业主去世了，女儿联系不上</t>
        </r>
      </text>
    </comment>
    <comment ref="B96" authorId="0">
      <text>
        <r>
          <rPr>
            <b/>
            <sz val="9"/>
            <rFont val="宋体"/>
            <charset val="134"/>
          </rPr>
          <t>Administrator:</t>
        </r>
        <r>
          <rPr>
            <sz val="9"/>
            <rFont val="宋体"/>
            <charset val="134"/>
          </rPr>
          <t xml:space="preserve">
幼儿园，无表，，包月3.5个月</t>
        </r>
      </text>
    </comment>
    <comment ref="B111" authorId="0">
      <text>
        <r>
          <rPr>
            <b/>
            <sz val="9"/>
            <rFont val="宋体"/>
            <charset val="134"/>
          </rPr>
          <t>Administrator:</t>
        </r>
        <r>
          <rPr>
            <sz val="9"/>
            <rFont val="宋体"/>
            <charset val="134"/>
          </rPr>
          <t xml:space="preserve">
备注包干</t>
        </r>
      </text>
    </comment>
    <comment ref="B112" authorId="0">
      <text>
        <r>
          <rPr>
            <b/>
            <sz val="9"/>
            <rFont val="宋体"/>
            <charset val="134"/>
          </rPr>
          <t>Administrator:</t>
        </r>
        <r>
          <rPr>
            <sz val="9"/>
            <rFont val="宋体"/>
            <charset val="134"/>
          </rPr>
          <t xml:space="preserve">
装修，未入住</t>
        </r>
      </text>
    </comment>
    <comment ref="B113" authorId="0">
      <text>
        <r>
          <rPr>
            <b/>
            <sz val="9"/>
            <rFont val="宋体"/>
            <charset val="134"/>
          </rPr>
          <t>Administrator:</t>
        </r>
        <r>
          <rPr>
            <sz val="9"/>
            <rFont val="宋体"/>
            <charset val="134"/>
          </rPr>
          <t xml:space="preserve">
房子归属权问题，一直在打官司</t>
        </r>
      </text>
    </comment>
    <comment ref="B114" authorId="0">
      <text>
        <r>
          <rPr>
            <b/>
            <sz val="9"/>
            <rFont val="宋体"/>
            <charset val="134"/>
          </rPr>
          <t>Administrator:</t>
        </r>
        <r>
          <rPr>
            <sz val="9"/>
            <rFont val="宋体"/>
            <charset val="134"/>
          </rPr>
          <t xml:space="preserve">
物业老总房，物业李姐收费最后给结算</t>
        </r>
      </text>
    </comment>
    <comment ref="B115" authorId="0">
      <text>
        <r>
          <rPr>
            <b/>
            <sz val="9"/>
            <rFont val="宋体"/>
            <charset val="134"/>
          </rPr>
          <t>Administrator:</t>
        </r>
        <r>
          <rPr>
            <sz val="9"/>
            <rFont val="宋体"/>
            <charset val="134"/>
          </rPr>
          <t xml:space="preserve">
夏季关阀，不用</t>
        </r>
      </text>
    </comment>
    <comment ref="B116" authorId="0">
      <text>
        <r>
          <rPr>
            <b/>
            <sz val="9"/>
            <rFont val="宋体"/>
            <charset val="134"/>
          </rPr>
          <t>Administrator:</t>
        </r>
        <r>
          <rPr>
            <sz val="9"/>
            <rFont val="宋体"/>
            <charset val="134"/>
          </rPr>
          <t xml:space="preserve">
受业主群影响，今年制冷费不交</t>
        </r>
      </text>
    </comment>
    <comment ref="B132" authorId="0">
      <text>
        <r>
          <rPr>
            <b/>
            <sz val="9"/>
            <rFont val="宋体"/>
            <charset val="134"/>
          </rPr>
          <t>Administrator:</t>
        </r>
        <r>
          <rPr>
            <sz val="9"/>
            <rFont val="宋体"/>
            <charset val="134"/>
          </rPr>
          <t xml:space="preserve">
十多年未联系上过，此房物业已停止服务</t>
        </r>
      </text>
    </comment>
    <comment ref="B136" authorId="0">
      <text>
        <r>
          <rPr>
            <b/>
            <sz val="9"/>
            <rFont val="宋体"/>
            <charset val="134"/>
          </rPr>
          <t>Administrator:</t>
        </r>
        <r>
          <rPr>
            <sz val="9"/>
            <rFont val="宋体"/>
            <charset val="134"/>
          </rPr>
          <t xml:space="preserve">
物业白总的的房，空房，夏天关阀，冬季美洋物业交</t>
        </r>
      </text>
    </comment>
    <comment ref="B143" authorId="0">
      <text>
        <r>
          <rPr>
            <b/>
            <sz val="9"/>
            <rFont val="宋体"/>
            <charset val="134"/>
          </rPr>
          <t>Administrator:</t>
        </r>
        <r>
          <rPr>
            <sz val="9"/>
            <rFont val="宋体"/>
            <charset val="134"/>
          </rPr>
          <t xml:space="preserve">
20191106表不走字</t>
        </r>
      </text>
    </comment>
    <comment ref="B144" authorId="0">
      <text>
        <r>
          <rPr>
            <b/>
            <sz val="9"/>
            <rFont val="宋体"/>
            <charset val="134"/>
          </rPr>
          <t>Administrator:</t>
        </r>
        <r>
          <rPr>
            <sz val="9"/>
            <rFont val="宋体"/>
            <charset val="134"/>
          </rPr>
          <t xml:space="preserve">
夏季关阀，不用</t>
        </r>
      </text>
    </comment>
    <comment ref="B152" authorId="0">
      <text>
        <r>
          <rPr>
            <b/>
            <sz val="9"/>
            <rFont val="宋体"/>
            <charset val="134"/>
          </rPr>
          <t>Administrator:</t>
        </r>
        <r>
          <rPr>
            <sz val="9"/>
            <rFont val="宋体"/>
            <charset val="134"/>
          </rPr>
          <t xml:space="preserve">
出差在外地，一直没回来</t>
        </r>
      </text>
    </comment>
    <comment ref="B167" authorId="0">
      <text>
        <r>
          <rPr>
            <b/>
            <sz val="9"/>
            <rFont val="宋体"/>
            <charset val="134"/>
          </rPr>
          <t>Administrator:</t>
        </r>
        <r>
          <rPr>
            <sz val="9"/>
            <rFont val="宋体"/>
            <charset val="134"/>
          </rPr>
          <t xml:space="preserve">
夏季关阀</t>
        </r>
      </text>
    </comment>
    <comment ref="B168" authorId="0">
      <text>
        <r>
          <rPr>
            <b/>
            <sz val="9"/>
            <rFont val="宋体"/>
            <charset val="134"/>
          </rPr>
          <t>Administrator:</t>
        </r>
        <r>
          <rPr>
            <sz val="9"/>
            <rFont val="宋体"/>
            <charset val="134"/>
          </rPr>
          <t xml:space="preserve">
空房</t>
        </r>
      </text>
    </comment>
    <comment ref="B172" authorId="0">
      <text>
        <r>
          <rPr>
            <b/>
            <sz val="9"/>
            <rFont val="宋体"/>
            <charset val="134"/>
          </rPr>
          <t>Administrator:</t>
        </r>
        <r>
          <rPr>
            <sz val="9"/>
            <rFont val="宋体"/>
            <charset val="134"/>
          </rPr>
          <t xml:space="preserve">
外地出差，一直还未回来</t>
        </r>
      </text>
    </comment>
    <comment ref="B177" authorId="0">
      <text>
        <r>
          <rPr>
            <b/>
            <sz val="9"/>
            <rFont val="宋体"/>
            <charset val="134"/>
          </rPr>
          <t>Administrator:</t>
        </r>
        <r>
          <rPr>
            <sz val="9"/>
            <rFont val="宋体"/>
            <charset val="134"/>
          </rPr>
          <t xml:space="preserve">
空房，不用，</t>
        </r>
      </text>
    </comment>
    <comment ref="B181" authorId="0">
      <text>
        <r>
          <rPr>
            <b/>
            <sz val="9"/>
            <rFont val="宋体"/>
            <charset val="134"/>
          </rPr>
          <t>Administrator:</t>
        </r>
        <r>
          <rPr>
            <sz val="9"/>
            <rFont val="宋体"/>
            <charset val="134"/>
          </rPr>
          <t xml:space="preserve">
空房，好多年一直联系不到业主，物业停止服务房</t>
        </r>
      </text>
    </comment>
    <comment ref="B191" authorId="0">
      <text>
        <r>
          <rPr>
            <b/>
            <sz val="9"/>
            <rFont val="宋体"/>
            <charset val="134"/>
          </rPr>
          <t>Administrator:</t>
        </r>
        <r>
          <rPr>
            <sz val="9"/>
            <rFont val="宋体"/>
            <charset val="134"/>
          </rPr>
          <t xml:space="preserve">
物业老总，冬夏不收费</t>
        </r>
      </text>
    </comment>
    <comment ref="B192" authorId="0">
      <text>
        <r>
          <rPr>
            <b/>
            <sz val="9"/>
            <rFont val="宋体"/>
            <charset val="134"/>
          </rPr>
          <t>Administrator:</t>
        </r>
        <r>
          <rPr>
            <sz val="9"/>
            <rFont val="宋体"/>
            <charset val="134"/>
          </rPr>
          <t xml:space="preserve">
20191106物业房</t>
        </r>
      </text>
    </comment>
    <comment ref="B194" authorId="0">
      <text>
        <r>
          <rPr>
            <b/>
            <sz val="9"/>
            <rFont val="宋体"/>
            <charset val="134"/>
          </rPr>
          <t>Administrator:</t>
        </r>
        <r>
          <rPr>
            <sz val="9"/>
            <rFont val="宋体"/>
            <charset val="134"/>
          </rPr>
          <t xml:space="preserve">
H305.306物业公司的房20191023蔺贵宾回复</t>
        </r>
      </text>
    </comment>
    <comment ref="B195" authorId="0">
      <text>
        <r>
          <rPr>
            <b/>
            <sz val="9"/>
            <rFont val="宋体"/>
            <charset val="134"/>
          </rPr>
          <t>Administrator:</t>
        </r>
        <r>
          <rPr>
            <sz val="9"/>
            <rFont val="宋体"/>
            <charset val="134"/>
          </rPr>
          <t xml:space="preserve">
H305.306物业公司的房20191023蔺贵宾回复
</t>
        </r>
      </text>
    </comment>
    <comment ref="B196" authorId="0">
      <text>
        <r>
          <rPr>
            <b/>
            <sz val="9"/>
            <rFont val="宋体"/>
            <charset val="134"/>
          </rPr>
          <t>Administrator:</t>
        </r>
        <r>
          <rPr>
            <sz val="9"/>
            <rFont val="宋体"/>
            <charset val="134"/>
          </rPr>
          <t xml:space="preserve">
找不到人，物业停止服务房</t>
        </r>
      </text>
    </comment>
    <comment ref="B216" authorId="0">
      <text>
        <r>
          <rPr>
            <b/>
            <sz val="9"/>
            <rFont val="宋体"/>
            <charset val="134"/>
          </rPr>
          <t>Administrator:</t>
        </r>
        <r>
          <rPr>
            <sz val="9"/>
            <rFont val="宋体"/>
            <charset val="134"/>
          </rPr>
          <t xml:space="preserve">
装修中，夏季关阀。</t>
        </r>
      </text>
    </comment>
    <comment ref="B218" authorId="0">
      <text>
        <r>
          <rPr>
            <b/>
            <sz val="9"/>
            <rFont val="宋体"/>
            <charset val="134"/>
          </rPr>
          <t>Administrator:</t>
        </r>
        <r>
          <rPr>
            <sz val="9"/>
            <rFont val="宋体"/>
            <charset val="134"/>
          </rPr>
          <t xml:space="preserve">
物业集团老总，不查表</t>
        </r>
      </text>
    </comment>
    <comment ref="B222" authorId="0">
      <text>
        <r>
          <rPr>
            <b/>
            <sz val="9"/>
            <rFont val="宋体"/>
            <charset val="134"/>
          </rPr>
          <t>Administrator:</t>
        </r>
        <r>
          <rPr>
            <sz val="9"/>
            <rFont val="宋体"/>
            <charset val="134"/>
          </rPr>
          <t xml:space="preserve">
空房，关阀</t>
        </r>
      </text>
    </comment>
    <comment ref="B227" authorId="0">
      <text>
        <r>
          <rPr>
            <b/>
            <sz val="9"/>
            <rFont val="宋体"/>
            <charset val="134"/>
          </rPr>
          <t>Administrator:</t>
        </r>
        <r>
          <rPr>
            <sz val="9"/>
            <rFont val="宋体"/>
            <charset val="134"/>
          </rPr>
          <t xml:space="preserve">
物业集团老总，不查表</t>
        </r>
      </text>
    </comment>
    <comment ref="B234" authorId="0">
      <text>
        <r>
          <rPr>
            <b/>
            <sz val="9"/>
            <rFont val="宋体"/>
            <charset val="134"/>
          </rPr>
          <t>Administrator:</t>
        </r>
        <r>
          <rPr>
            <sz val="9"/>
            <rFont val="宋体"/>
            <charset val="134"/>
          </rPr>
          <t xml:space="preserve">
鹿文德家，与张立昆当时签了协议，一点一点交，没有钱，19年还未结清</t>
        </r>
      </text>
    </comment>
    <comment ref="B236" authorId="0">
      <text>
        <r>
          <rPr>
            <b/>
            <sz val="9"/>
            <rFont val="宋体"/>
            <charset val="134"/>
          </rPr>
          <t>Administrator:</t>
        </r>
        <r>
          <rPr>
            <sz val="9"/>
            <rFont val="宋体"/>
            <charset val="134"/>
          </rPr>
          <t xml:space="preserve">
20191106毛坯房</t>
        </r>
      </text>
    </comment>
    <comment ref="B237" authorId="0">
      <text>
        <r>
          <rPr>
            <b/>
            <sz val="9"/>
            <rFont val="宋体"/>
            <charset val="134"/>
          </rPr>
          <t>Administrator:</t>
        </r>
        <r>
          <rPr>
            <sz val="9"/>
            <rFont val="宋体"/>
            <charset val="134"/>
          </rPr>
          <t xml:space="preserve">
与h1603一家，受业主群影响，制冷费不交</t>
        </r>
      </text>
    </comment>
    <comment ref="B239" authorId="0">
      <text>
        <r>
          <rPr>
            <b/>
            <sz val="9"/>
            <rFont val="宋体"/>
            <charset val="134"/>
          </rPr>
          <t>Administrator:</t>
        </r>
        <r>
          <rPr>
            <sz val="9"/>
            <rFont val="宋体"/>
            <charset val="134"/>
          </rPr>
          <t xml:space="preserve">
物业刘总房，收费找李昕静
</t>
        </r>
      </text>
    </comment>
    <comment ref="B240" authorId="0">
      <text>
        <r>
          <rPr>
            <b/>
            <sz val="9"/>
            <rFont val="宋体"/>
            <charset val="134"/>
          </rPr>
          <t>Administrator:</t>
        </r>
        <r>
          <rPr>
            <sz val="9"/>
            <rFont val="宋体"/>
            <charset val="134"/>
          </rPr>
          <t xml:space="preserve">
物业房，最后结算</t>
        </r>
      </text>
    </comment>
    <comment ref="B241" authorId="0">
      <text>
        <r>
          <rPr>
            <b/>
            <sz val="9"/>
            <rFont val="宋体"/>
            <charset val="134"/>
          </rPr>
          <t>Administrator:</t>
        </r>
        <r>
          <rPr>
            <sz val="9"/>
            <rFont val="宋体"/>
            <charset val="134"/>
          </rPr>
          <t xml:space="preserve">
与H2201一起包干，未付</t>
        </r>
      </text>
    </comment>
    <comment ref="B242" authorId="0">
      <text>
        <r>
          <rPr>
            <b/>
            <sz val="9"/>
            <rFont val="宋体"/>
            <charset val="134"/>
          </rPr>
          <t>Administrator:</t>
        </r>
        <r>
          <rPr>
            <sz val="9"/>
            <rFont val="宋体"/>
            <charset val="134"/>
          </rPr>
          <t xml:space="preserve">
与H2201一起包干，未付
</t>
        </r>
      </text>
    </comment>
    <comment ref="B243" authorId="0">
      <text>
        <r>
          <rPr>
            <b/>
            <sz val="9"/>
            <rFont val="宋体"/>
            <charset val="134"/>
          </rPr>
          <t>Administrator:</t>
        </r>
        <r>
          <rPr>
            <sz val="9"/>
            <rFont val="宋体"/>
            <charset val="134"/>
          </rPr>
          <t xml:space="preserve">
空房</t>
        </r>
      </text>
    </comment>
    <comment ref="B244" authorId="0">
      <text>
        <r>
          <rPr>
            <b/>
            <sz val="9"/>
            <rFont val="宋体"/>
            <charset val="134"/>
          </rPr>
          <t>Administrator:</t>
        </r>
        <r>
          <rPr>
            <sz val="9"/>
            <rFont val="宋体"/>
            <charset val="134"/>
          </rPr>
          <t xml:space="preserve">
空房</t>
        </r>
      </text>
    </comment>
    <comment ref="E251" authorId="0">
      <text>
        <r>
          <rPr>
            <sz val="9"/>
            <rFont val="宋体"/>
            <charset val="134"/>
          </rPr>
          <t xml:space="preserve">多交4565.9元，结转到采暖费
</t>
        </r>
      </text>
    </comment>
    <comment ref="B263" authorId="0">
      <text>
        <r>
          <rPr>
            <b/>
            <sz val="9"/>
            <rFont val="宋体"/>
            <charset val="134"/>
          </rPr>
          <t>Administrator:</t>
        </r>
        <r>
          <rPr>
            <sz val="9"/>
            <rFont val="宋体"/>
            <charset val="134"/>
          </rPr>
          <t xml:space="preserve">
包干，未付，</t>
        </r>
      </text>
    </comment>
    <comment ref="B268" authorId="0">
      <text>
        <r>
          <rPr>
            <b/>
            <sz val="9"/>
            <rFont val="宋体"/>
            <charset val="134"/>
          </rPr>
          <t>Administrator:</t>
        </r>
        <r>
          <rPr>
            <sz val="9"/>
            <rFont val="宋体"/>
            <charset val="134"/>
          </rPr>
          <t xml:space="preserve">
佳翊汇,国际男孩,俱乐部三家供暖费都是房主交</t>
        </r>
      </text>
    </comment>
    <comment ref="B269" authorId="0">
      <text>
        <r>
          <rPr>
            <b/>
            <sz val="9"/>
            <rFont val="宋体"/>
            <charset val="134"/>
          </rPr>
          <t>Administrator:</t>
        </r>
        <r>
          <rPr>
            <sz val="9"/>
            <rFont val="宋体"/>
            <charset val="134"/>
          </rPr>
          <t xml:space="preserve">
2020.6月物业告知未营业。</t>
        </r>
      </text>
    </comment>
  </commentList>
</comments>
</file>

<file path=xl/comments3.xml><?xml version="1.0" encoding="utf-8"?>
<comments xmlns="http://schemas.openxmlformats.org/spreadsheetml/2006/main">
  <authors>
    <author>Administrator</author>
  </authors>
  <commentList>
    <comment ref="P16" authorId="0">
      <text>
        <r>
          <rPr>
            <b/>
            <sz val="9"/>
            <rFont val="宋体"/>
            <charset val="134"/>
          </rPr>
          <t>Administrator:</t>
        </r>
        <r>
          <rPr>
            <sz val="9"/>
            <rFont val="宋体"/>
            <charset val="134"/>
          </rPr>
          <t xml:space="preserve">
电磁阀坏，只有周末有人，没怎么用，按包干60%收</t>
        </r>
      </text>
    </comment>
    <comment ref="O17" authorId="0">
      <text>
        <r>
          <rPr>
            <b/>
            <sz val="9"/>
            <rFont val="宋体"/>
            <charset val="134"/>
          </rPr>
          <t>Administrator:</t>
        </r>
        <r>
          <rPr>
            <sz val="9"/>
            <rFont val="宋体"/>
            <charset val="134"/>
          </rPr>
          <t xml:space="preserve">
2020/11/11微信</t>
        </r>
      </text>
    </comment>
    <comment ref="AA20" authorId="0">
      <text>
        <r>
          <rPr>
            <b/>
            <sz val="9"/>
            <rFont val="宋体"/>
            <charset val="134"/>
          </rPr>
          <t>Administrator:</t>
        </r>
        <r>
          <rPr>
            <sz val="9"/>
            <rFont val="宋体"/>
            <charset val="134"/>
          </rPr>
          <t xml:space="preserve">
5876.7</t>
        </r>
      </text>
    </comment>
    <comment ref="B25" authorId="0">
      <text>
        <r>
          <rPr>
            <b/>
            <sz val="9"/>
            <rFont val="宋体"/>
            <charset val="134"/>
          </rPr>
          <t>Administrator:</t>
        </r>
        <r>
          <rPr>
            <sz val="9"/>
            <rFont val="宋体"/>
            <charset val="134"/>
          </rPr>
          <t xml:space="preserve">
空房，人在加拿大，疫情原因一直没回来</t>
        </r>
      </text>
    </comment>
    <comment ref="P27" authorId="0">
      <text>
        <r>
          <rPr>
            <b/>
            <sz val="9"/>
            <rFont val="宋体"/>
            <charset val="134"/>
          </rPr>
          <t>Administrator:</t>
        </r>
        <r>
          <rPr>
            <sz val="9"/>
            <rFont val="宋体"/>
            <charset val="134"/>
          </rPr>
          <t xml:space="preserve">
流量11097.9，已超包干。</t>
        </r>
      </text>
    </comment>
    <comment ref="B28" authorId="0">
      <text>
        <r>
          <rPr>
            <b/>
            <sz val="9"/>
            <rFont val="宋体"/>
            <charset val="134"/>
          </rPr>
          <t>Administrator:</t>
        </r>
        <r>
          <rPr>
            <sz val="9"/>
            <rFont val="宋体"/>
            <charset val="134"/>
          </rPr>
          <t xml:space="preserve">
物业空房，采暖美洋物业交</t>
        </r>
      </text>
    </comment>
    <comment ref="B30" authorId="0">
      <text>
        <r>
          <rPr>
            <b/>
            <sz val="9"/>
            <rFont val="宋体"/>
            <charset val="134"/>
          </rPr>
          <t>Administrator:</t>
        </r>
        <r>
          <rPr>
            <sz val="9"/>
            <rFont val="宋体"/>
            <charset val="134"/>
          </rPr>
          <t xml:space="preserve">
空房，物业房</t>
        </r>
      </text>
    </comment>
    <comment ref="B33" authorId="0">
      <text>
        <r>
          <rPr>
            <b/>
            <sz val="9"/>
            <rFont val="宋体"/>
            <charset val="134"/>
          </rPr>
          <t>Administrator:</t>
        </r>
        <r>
          <rPr>
            <sz val="9"/>
            <rFont val="宋体"/>
            <charset val="134"/>
          </rPr>
          <t xml:space="preserve">
B102物业费都不交，20191023蔺贵宾回复</t>
        </r>
      </text>
    </comment>
    <comment ref="B34" authorId="0">
      <text>
        <r>
          <rPr>
            <b/>
            <sz val="9"/>
            <rFont val="宋体"/>
            <charset val="134"/>
          </rPr>
          <t>Administrator:</t>
        </r>
        <r>
          <rPr>
            <sz val="9"/>
            <rFont val="宋体"/>
            <charset val="134"/>
          </rPr>
          <t xml:space="preserve">
鹿文德家，空房</t>
        </r>
      </text>
    </comment>
    <comment ref="O35" authorId="0">
      <text>
        <r>
          <rPr>
            <b/>
            <sz val="9"/>
            <rFont val="宋体"/>
            <charset val="134"/>
          </rPr>
          <t>Administrator:</t>
        </r>
        <r>
          <rPr>
            <sz val="9"/>
            <rFont val="宋体"/>
            <charset val="134"/>
          </rPr>
          <t xml:space="preserve">
5.15日表数：41890
10.15日表数：43551</t>
        </r>
      </text>
    </comment>
    <comment ref="O36" authorId="0">
      <text>
        <r>
          <rPr>
            <b/>
            <sz val="9"/>
            <rFont val="宋体"/>
            <charset val="134"/>
          </rPr>
          <t>Administrator:</t>
        </r>
        <r>
          <rPr>
            <sz val="9"/>
            <rFont val="宋体"/>
            <charset val="134"/>
          </rPr>
          <t xml:space="preserve">
5.15表数：14913
10.15日表数：16003</t>
        </r>
      </text>
    </comment>
    <comment ref="B39" authorId="0">
      <text>
        <r>
          <rPr>
            <b/>
            <sz val="9"/>
            <rFont val="宋体"/>
            <charset val="134"/>
          </rPr>
          <t>Administrator:</t>
        </r>
        <r>
          <rPr>
            <sz val="9"/>
            <rFont val="宋体"/>
            <charset val="134"/>
          </rPr>
          <t xml:space="preserve">
一直在海淀住，没搬过来，偶尔住两天。冬天地暖，买房时与物业谈的交50%</t>
        </r>
      </text>
    </comment>
    <comment ref="N41" authorId="0">
      <text>
        <r>
          <rPr>
            <b/>
            <sz val="9"/>
            <rFont val="宋体"/>
            <charset val="134"/>
          </rPr>
          <t>Administrator:</t>
        </r>
        <r>
          <rPr>
            <sz val="9"/>
            <rFont val="宋体"/>
            <charset val="134"/>
          </rPr>
          <t xml:space="preserve">
5.15表数18615
10.15表数：19663</t>
        </r>
      </text>
    </comment>
    <comment ref="N42" authorId="0">
      <text>
        <r>
          <rPr>
            <b/>
            <sz val="9"/>
            <rFont val="宋体"/>
            <charset val="134"/>
          </rPr>
          <t>Administrator:</t>
        </r>
        <r>
          <rPr>
            <sz val="9"/>
            <rFont val="宋体"/>
            <charset val="134"/>
          </rPr>
          <t xml:space="preserve">
5.15表数24085
10.15表数24543</t>
        </r>
      </text>
    </comment>
    <comment ref="N43" authorId="0">
      <text>
        <r>
          <rPr>
            <b/>
            <sz val="9"/>
            <rFont val="宋体"/>
            <charset val="134"/>
          </rPr>
          <t>Administrator:</t>
        </r>
        <r>
          <rPr>
            <sz val="9"/>
            <rFont val="宋体"/>
            <charset val="134"/>
          </rPr>
          <t xml:space="preserve">
5.15表数1251
10.15表数2906</t>
        </r>
      </text>
    </comment>
    <comment ref="N44" authorId="0">
      <text>
        <r>
          <rPr>
            <b/>
            <sz val="9"/>
            <rFont val="宋体"/>
            <charset val="134"/>
          </rPr>
          <t>Administrator:</t>
        </r>
        <r>
          <rPr>
            <sz val="9"/>
            <rFont val="宋体"/>
            <charset val="134"/>
          </rPr>
          <t xml:space="preserve">
5.15表数3536
10.15表数4909</t>
        </r>
      </text>
    </comment>
    <comment ref="P45" authorId="0">
      <text>
        <r>
          <rPr>
            <b/>
            <sz val="9"/>
            <rFont val="宋体"/>
            <charset val="134"/>
          </rPr>
          <t>Administrator:</t>
        </r>
        <r>
          <rPr>
            <sz val="9"/>
            <rFont val="宋体"/>
            <charset val="134"/>
          </rPr>
          <t xml:space="preserve">
5.15表数：84490
10.15表数87814</t>
        </r>
      </text>
    </comment>
    <comment ref="P46" authorId="0">
      <text>
        <r>
          <rPr>
            <b/>
            <sz val="9"/>
            <rFont val="宋体"/>
            <charset val="134"/>
          </rPr>
          <t>Administrator:</t>
        </r>
        <r>
          <rPr>
            <sz val="9"/>
            <rFont val="宋体"/>
            <charset val="134"/>
          </rPr>
          <t xml:space="preserve">
5.15表数26269
10.15表数26269</t>
        </r>
      </text>
    </comment>
    <comment ref="P47" authorId="0">
      <text>
        <r>
          <rPr>
            <b/>
            <sz val="9"/>
            <rFont val="宋体"/>
            <charset val="134"/>
          </rPr>
          <t>Administrator:</t>
        </r>
        <r>
          <rPr>
            <sz val="9"/>
            <rFont val="宋体"/>
            <charset val="134"/>
          </rPr>
          <t xml:space="preserve">
5.15表数：53751
10.15表数：55902</t>
        </r>
      </text>
    </comment>
    <comment ref="P48" authorId="0">
      <text>
        <r>
          <rPr>
            <b/>
            <sz val="9"/>
            <rFont val="宋体"/>
            <charset val="134"/>
          </rPr>
          <t>Administrator:</t>
        </r>
        <r>
          <rPr>
            <sz val="9"/>
            <rFont val="宋体"/>
            <charset val="134"/>
          </rPr>
          <t xml:space="preserve">
5.15表数：22644
10.15表数：22883</t>
        </r>
      </text>
    </comment>
    <comment ref="B57" authorId="0">
      <text>
        <r>
          <rPr>
            <b/>
            <sz val="9"/>
            <rFont val="宋体"/>
            <charset val="134"/>
          </rPr>
          <t>Administrator:</t>
        </r>
        <r>
          <rPr>
            <sz val="9"/>
            <rFont val="宋体"/>
            <charset val="134"/>
          </rPr>
          <t xml:space="preserve">
空房，与H1702/03,H2201一家，伊梦家</t>
        </r>
      </text>
    </comment>
    <comment ref="B58" authorId="0">
      <text>
        <r>
          <rPr>
            <b/>
            <sz val="9"/>
            <rFont val="宋体"/>
            <charset val="134"/>
          </rPr>
          <t>Administrator:</t>
        </r>
        <r>
          <rPr>
            <sz val="9"/>
            <rFont val="宋体"/>
            <charset val="134"/>
          </rPr>
          <t xml:space="preserve">
包干</t>
        </r>
      </text>
    </comment>
    <comment ref="N60" authorId="0">
      <text>
        <r>
          <rPr>
            <b/>
            <sz val="9"/>
            <rFont val="宋体"/>
            <charset val="134"/>
          </rPr>
          <t>Administrator:</t>
        </r>
        <r>
          <rPr>
            <sz val="9"/>
            <rFont val="宋体"/>
            <charset val="134"/>
          </rPr>
          <t xml:space="preserve">
5.15表数21634
10.15表数21930</t>
        </r>
      </text>
    </comment>
    <comment ref="N61" authorId="0">
      <text>
        <r>
          <rPr>
            <b/>
            <sz val="9"/>
            <rFont val="宋体"/>
            <charset val="134"/>
          </rPr>
          <t>Administrator:</t>
        </r>
        <r>
          <rPr>
            <sz val="9"/>
            <rFont val="宋体"/>
            <charset val="134"/>
          </rPr>
          <t xml:space="preserve">
5.15日表数40773
10.15日表数41846</t>
        </r>
      </text>
    </comment>
    <comment ref="N66" authorId="0">
      <text>
        <r>
          <rPr>
            <b/>
            <sz val="9"/>
            <rFont val="宋体"/>
            <charset val="134"/>
          </rPr>
          <t>Administrator:</t>
        </r>
        <r>
          <rPr>
            <sz val="9"/>
            <rFont val="宋体"/>
            <charset val="134"/>
          </rPr>
          <t xml:space="preserve">
7.1-10.15流量费
</t>
        </r>
      </text>
    </comment>
    <comment ref="N67" authorId="0">
      <text>
        <r>
          <rPr>
            <b/>
            <sz val="9"/>
            <rFont val="宋体"/>
            <charset val="134"/>
          </rPr>
          <t>Administrator:</t>
        </r>
        <r>
          <rPr>
            <sz val="9"/>
            <rFont val="宋体"/>
            <charset val="134"/>
          </rPr>
          <t xml:space="preserve">
7.1-10.15流量费</t>
        </r>
      </text>
    </comment>
    <comment ref="N68" authorId="0">
      <text>
        <r>
          <rPr>
            <b/>
            <sz val="9"/>
            <rFont val="宋体"/>
            <charset val="134"/>
          </rPr>
          <t>Administrator:</t>
        </r>
        <r>
          <rPr>
            <sz val="9"/>
            <rFont val="宋体"/>
            <charset val="134"/>
          </rPr>
          <t xml:space="preserve">
5.15表数;52746
10.15表数53889</t>
        </r>
      </text>
    </comment>
    <comment ref="N69" authorId="0">
      <text>
        <r>
          <rPr>
            <b/>
            <sz val="9"/>
            <rFont val="宋体"/>
            <charset val="134"/>
          </rPr>
          <t>Administrator:</t>
        </r>
        <r>
          <rPr>
            <sz val="9"/>
            <rFont val="宋体"/>
            <charset val="134"/>
          </rPr>
          <t xml:space="preserve">
5.15表数33350
10.15表数33552</t>
        </r>
      </text>
    </comment>
    <comment ref="Q71" authorId="0">
      <text>
        <r>
          <rPr>
            <b/>
            <sz val="9"/>
            <rFont val="宋体"/>
            <charset val="134"/>
          </rPr>
          <t>Administrator:</t>
        </r>
        <r>
          <rPr>
            <sz val="9"/>
            <rFont val="宋体"/>
            <charset val="134"/>
          </rPr>
          <t xml:space="preserve">
月包干2.5个月，9月关阀</t>
        </r>
      </text>
    </comment>
    <comment ref="N74" authorId="0">
      <text>
        <r>
          <rPr>
            <b/>
            <sz val="9"/>
            <rFont val="宋体"/>
            <charset val="134"/>
          </rPr>
          <t>Administrator:</t>
        </r>
        <r>
          <rPr>
            <sz val="9"/>
            <rFont val="宋体"/>
            <charset val="134"/>
          </rPr>
          <t xml:space="preserve">
7.3表数20339
10.15表数21711</t>
        </r>
      </text>
    </comment>
    <comment ref="N75" authorId="0">
      <text>
        <r>
          <rPr>
            <b/>
            <sz val="9"/>
            <rFont val="宋体"/>
            <charset val="134"/>
          </rPr>
          <t>Administrator:</t>
        </r>
        <r>
          <rPr>
            <sz val="9"/>
            <rFont val="宋体"/>
            <charset val="134"/>
          </rPr>
          <t xml:space="preserve">
5.15表数20744
10.15表数22212</t>
        </r>
      </text>
    </comment>
    <comment ref="L77" authorId="0">
      <text>
        <r>
          <rPr>
            <b/>
            <sz val="9"/>
            <rFont val="宋体"/>
            <charset val="134"/>
          </rPr>
          <t>Administrator:</t>
        </r>
        <r>
          <rPr>
            <sz val="9"/>
            <rFont val="宋体"/>
            <charset val="134"/>
          </rPr>
          <t xml:space="preserve">
9/1日开阀，包月</t>
        </r>
      </text>
    </comment>
    <comment ref="N80" authorId="0">
      <text>
        <r>
          <rPr>
            <b/>
            <sz val="9"/>
            <rFont val="宋体"/>
            <charset val="134"/>
          </rPr>
          <t>Administrator:</t>
        </r>
        <r>
          <rPr>
            <sz val="9"/>
            <rFont val="宋体"/>
            <charset val="134"/>
          </rPr>
          <t xml:space="preserve">
5.15表数：29029
10.15表数：34426</t>
        </r>
      </text>
    </comment>
    <comment ref="N81" authorId="0">
      <text>
        <r>
          <rPr>
            <b/>
            <sz val="9"/>
            <rFont val="宋体"/>
            <charset val="134"/>
          </rPr>
          <t>Administrator:</t>
        </r>
        <r>
          <rPr>
            <sz val="9"/>
            <rFont val="宋体"/>
            <charset val="134"/>
          </rPr>
          <t xml:space="preserve">
5.15日表数;39039
10.15日表数;44606</t>
        </r>
      </text>
    </comment>
    <comment ref="B83" authorId="0">
      <text>
        <r>
          <rPr>
            <b/>
            <sz val="9"/>
            <rFont val="宋体"/>
            <charset val="134"/>
          </rPr>
          <t>Administrator:</t>
        </r>
        <r>
          <rPr>
            <sz val="9"/>
            <rFont val="宋体"/>
            <charset val="134"/>
          </rPr>
          <t xml:space="preserve">
老赖
19+20制冷费+采暖费都没交，此房要拍卖</t>
        </r>
      </text>
    </comment>
    <comment ref="J85" authorId="0">
      <text>
        <r>
          <rPr>
            <b/>
            <sz val="9"/>
            <rFont val="宋体"/>
            <charset val="134"/>
          </rPr>
          <t>Administrator:</t>
        </r>
        <r>
          <rPr>
            <sz val="9"/>
            <rFont val="宋体"/>
            <charset val="134"/>
          </rPr>
          <t xml:space="preserve">
8/6号申请开阀</t>
        </r>
      </text>
    </comment>
    <comment ref="T85" authorId="0">
      <text>
        <r>
          <rPr>
            <b/>
            <sz val="9"/>
            <rFont val="宋体"/>
            <charset val="134"/>
          </rPr>
          <t>Administrator:</t>
        </r>
        <r>
          <rPr>
            <sz val="9"/>
            <rFont val="宋体"/>
            <charset val="134"/>
          </rPr>
          <t xml:space="preserve">
最后一个月交的微信51.3</t>
        </r>
      </text>
    </comment>
    <comment ref="B86" authorId="0">
      <text>
        <r>
          <rPr>
            <b/>
            <sz val="9"/>
            <rFont val="宋体"/>
            <charset val="134"/>
          </rPr>
          <t>Administrator:</t>
        </r>
        <r>
          <rPr>
            <sz val="9"/>
            <rFont val="宋体"/>
            <charset val="134"/>
          </rPr>
          <t xml:space="preserve">
空房，采暖交60%</t>
        </r>
      </text>
    </comment>
    <comment ref="AA88" authorId="0">
      <text>
        <r>
          <rPr>
            <b/>
            <sz val="9"/>
            <rFont val="宋体"/>
            <charset val="134"/>
          </rPr>
          <t>Administrator:</t>
        </r>
        <r>
          <rPr>
            <sz val="9"/>
            <rFont val="宋体"/>
            <charset val="134"/>
          </rPr>
          <t xml:space="preserve">
4605.6</t>
        </r>
      </text>
    </comment>
    <comment ref="B89" authorId="0">
      <text>
        <r>
          <rPr>
            <b/>
            <sz val="9"/>
            <rFont val="宋体"/>
            <charset val="134"/>
          </rPr>
          <t>Administrator:</t>
        </r>
        <r>
          <rPr>
            <sz val="9"/>
            <rFont val="宋体"/>
            <charset val="134"/>
          </rPr>
          <t xml:space="preserve">
8月抄表注明包干</t>
        </r>
      </text>
    </comment>
    <comment ref="O89" authorId="0">
      <text>
        <r>
          <rPr>
            <b/>
            <sz val="9"/>
            <rFont val="宋体"/>
            <charset val="134"/>
          </rPr>
          <t>Administrator:</t>
        </r>
        <r>
          <rPr>
            <sz val="9"/>
            <rFont val="宋体"/>
            <charset val="134"/>
          </rPr>
          <t xml:space="preserve">
2020/12/1，制冷包干与采暖费一起微信支付的</t>
        </r>
      </text>
    </comment>
    <comment ref="O91" authorId="0">
      <text>
        <r>
          <rPr>
            <b/>
            <sz val="9"/>
            <rFont val="宋体"/>
            <charset val="134"/>
          </rPr>
          <t>Administrator:</t>
        </r>
        <r>
          <rPr>
            <sz val="9"/>
            <rFont val="宋体"/>
            <charset val="134"/>
          </rPr>
          <t xml:space="preserve">
2020/11/26微信扫码支付</t>
        </r>
      </text>
    </comment>
    <comment ref="N92" authorId="0">
      <text>
        <r>
          <rPr>
            <b/>
            <sz val="9"/>
            <rFont val="宋体"/>
            <charset val="134"/>
          </rPr>
          <t>Administrator:</t>
        </r>
        <r>
          <rPr>
            <sz val="9"/>
            <rFont val="宋体"/>
            <charset val="134"/>
          </rPr>
          <t xml:space="preserve">
5.15日表数139
10.15日表数290</t>
        </r>
      </text>
    </comment>
    <comment ref="N93" authorId="0">
      <text>
        <r>
          <rPr>
            <b/>
            <sz val="9"/>
            <rFont val="宋体"/>
            <charset val="134"/>
          </rPr>
          <t>Administrator:</t>
        </r>
        <r>
          <rPr>
            <sz val="9"/>
            <rFont val="宋体"/>
            <charset val="134"/>
          </rPr>
          <t xml:space="preserve">
5.15表数20905
10.15表数2580.2</t>
        </r>
      </text>
    </comment>
    <comment ref="N95" authorId="0">
      <text>
        <r>
          <rPr>
            <b/>
            <sz val="9"/>
            <rFont val="宋体"/>
            <charset val="134"/>
          </rPr>
          <t>Administrator:</t>
        </r>
        <r>
          <rPr>
            <sz val="9"/>
            <rFont val="宋体"/>
            <charset val="134"/>
          </rPr>
          <t xml:space="preserve">
2020.5.15表数32508
10.15表数：33269</t>
        </r>
      </text>
    </comment>
    <comment ref="N96" authorId="0">
      <text>
        <r>
          <rPr>
            <b/>
            <sz val="9"/>
            <rFont val="宋体"/>
            <charset val="134"/>
          </rPr>
          <t>Administrator:</t>
        </r>
        <r>
          <rPr>
            <sz val="9"/>
            <rFont val="宋体"/>
            <charset val="134"/>
          </rPr>
          <t xml:space="preserve">
5.15表数60371
10.15表数62807</t>
        </r>
      </text>
    </comment>
    <comment ref="O97" authorId="0">
      <text>
        <r>
          <rPr>
            <b/>
            <sz val="9"/>
            <rFont val="宋体"/>
            <charset val="134"/>
          </rPr>
          <t>Administrator:</t>
        </r>
        <r>
          <rPr>
            <sz val="9"/>
            <rFont val="宋体"/>
            <charset val="134"/>
          </rPr>
          <t xml:space="preserve">
2020/12/27微信支付</t>
        </r>
      </text>
    </comment>
    <comment ref="T101" authorId="0">
      <text>
        <r>
          <rPr>
            <b/>
            <sz val="9"/>
            <rFont val="宋体"/>
            <charset val="134"/>
          </rPr>
          <t>Administrator:</t>
        </r>
        <r>
          <rPr>
            <sz val="9"/>
            <rFont val="宋体"/>
            <charset val="134"/>
          </rPr>
          <t xml:space="preserve">
2020/10/28U米刷卡1721.4元</t>
        </r>
      </text>
    </comment>
    <comment ref="O105" authorId="0">
      <text>
        <r>
          <rPr>
            <b/>
            <sz val="9"/>
            <rFont val="宋体"/>
            <charset val="134"/>
          </rPr>
          <t>Administrator:</t>
        </r>
        <r>
          <rPr>
            <sz val="9"/>
            <rFont val="宋体"/>
            <charset val="134"/>
          </rPr>
          <t xml:space="preserve">
2020.12/1微信支付</t>
        </r>
      </text>
    </comment>
    <comment ref="AA105" authorId="0">
      <text>
        <r>
          <rPr>
            <b/>
            <sz val="9"/>
            <rFont val="宋体"/>
            <charset val="134"/>
          </rPr>
          <t>Administrator:</t>
        </r>
        <r>
          <rPr>
            <sz val="9"/>
            <rFont val="宋体"/>
            <charset val="134"/>
          </rPr>
          <t xml:space="preserve">
5209.8</t>
        </r>
      </text>
    </comment>
    <comment ref="B110" authorId="0">
      <text>
        <r>
          <rPr>
            <b/>
            <sz val="9"/>
            <rFont val="宋体"/>
            <charset val="134"/>
          </rPr>
          <t>Administrator:</t>
        </r>
        <r>
          <rPr>
            <sz val="9"/>
            <rFont val="宋体"/>
            <charset val="134"/>
          </rPr>
          <t xml:space="preserve">
装修</t>
        </r>
      </text>
    </comment>
    <comment ref="B125" authorId="0">
      <text>
        <r>
          <rPr>
            <b/>
            <sz val="9"/>
            <rFont val="宋体"/>
            <charset val="134"/>
          </rPr>
          <t>Administrator:</t>
        </r>
        <r>
          <rPr>
            <sz val="9"/>
            <rFont val="宋体"/>
            <charset val="134"/>
          </rPr>
          <t xml:space="preserve">
空房，业主去世了，女儿联系不上</t>
        </r>
      </text>
    </comment>
    <comment ref="B128" authorId="0">
      <text>
        <r>
          <rPr>
            <b/>
            <sz val="9"/>
            <rFont val="宋体"/>
            <charset val="134"/>
          </rPr>
          <t>Administrator:</t>
        </r>
        <r>
          <rPr>
            <sz val="9"/>
            <rFont val="宋体"/>
            <charset val="134"/>
          </rPr>
          <t xml:space="preserve">
幼儿园，无表，，包月3.5个月</t>
        </r>
      </text>
    </comment>
    <comment ref="M129" authorId="0">
      <text>
        <r>
          <rPr>
            <b/>
            <sz val="9"/>
            <rFont val="宋体"/>
            <charset val="134"/>
          </rPr>
          <t>Administrator:</t>
        </r>
        <r>
          <rPr>
            <sz val="9"/>
            <rFont val="宋体"/>
            <charset val="134"/>
          </rPr>
          <t xml:space="preserve">
对公转账</t>
        </r>
      </text>
    </comment>
    <comment ref="P131" authorId="0">
      <text>
        <r>
          <rPr>
            <b/>
            <sz val="9"/>
            <rFont val="宋体"/>
            <charset val="134"/>
          </rPr>
          <t>Administrator:</t>
        </r>
        <r>
          <rPr>
            <sz val="9"/>
            <rFont val="宋体"/>
            <charset val="134"/>
          </rPr>
          <t xml:space="preserve">
流量已超，</t>
        </r>
      </text>
    </comment>
    <comment ref="O136" authorId="0">
      <text>
        <r>
          <rPr>
            <b/>
            <sz val="9"/>
            <rFont val="宋体"/>
            <charset val="134"/>
          </rPr>
          <t>Administrator:</t>
        </r>
        <r>
          <rPr>
            <sz val="9"/>
            <rFont val="宋体"/>
            <charset val="134"/>
          </rPr>
          <t xml:space="preserve">
2020/12/4对公转账</t>
        </r>
      </text>
    </comment>
    <comment ref="O138" authorId="0">
      <text>
        <r>
          <rPr>
            <b/>
            <sz val="9"/>
            <rFont val="宋体"/>
            <charset val="134"/>
          </rPr>
          <t>Administrator:</t>
        </r>
        <r>
          <rPr>
            <sz val="9"/>
            <rFont val="宋体"/>
            <charset val="134"/>
          </rPr>
          <t xml:space="preserve">
2020.11/26微信扫码支付</t>
        </r>
      </text>
    </comment>
    <comment ref="AA139" authorId="0">
      <text>
        <r>
          <rPr>
            <b/>
            <sz val="9"/>
            <rFont val="宋体"/>
            <charset val="134"/>
          </rPr>
          <t>Administrator:</t>
        </r>
        <r>
          <rPr>
            <sz val="9"/>
            <rFont val="宋体"/>
            <charset val="134"/>
          </rPr>
          <t xml:space="preserve">
2627.7</t>
        </r>
      </text>
    </comment>
    <comment ref="I142" authorId="0">
      <text>
        <r>
          <rPr>
            <b/>
            <sz val="9"/>
            <rFont val="宋体"/>
            <charset val="134"/>
          </rPr>
          <t>Administrator:</t>
        </r>
        <r>
          <rPr>
            <sz val="9"/>
            <rFont val="宋体"/>
            <charset val="134"/>
          </rPr>
          <t xml:space="preserve">
关阀
</t>
        </r>
      </text>
    </comment>
    <comment ref="B143" authorId="0">
      <text>
        <r>
          <rPr>
            <b/>
            <sz val="9"/>
            <rFont val="宋体"/>
            <charset val="134"/>
          </rPr>
          <t>Administrator:</t>
        </r>
        <r>
          <rPr>
            <sz val="9"/>
            <rFont val="宋体"/>
            <charset val="134"/>
          </rPr>
          <t xml:space="preserve">
备注包干</t>
        </r>
      </text>
    </comment>
    <comment ref="B144" authorId="0">
      <text>
        <r>
          <rPr>
            <b/>
            <sz val="9"/>
            <rFont val="宋体"/>
            <charset val="134"/>
          </rPr>
          <t>Administrator:</t>
        </r>
        <r>
          <rPr>
            <sz val="9"/>
            <rFont val="宋体"/>
            <charset val="134"/>
          </rPr>
          <t xml:space="preserve">
装修，未入住</t>
        </r>
      </text>
    </comment>
    <comment ref="B145" authorId="0">
      <text>
        <r>
          <rPr>
            <b/>
            <sz val="9"/>
            <rFont val="宋体"/>
            <charset val="134"/>
          </rPr>
          <t>Administrator:</t>
        </r>
        <r>
          <rPr>
            <sz val="9"/>
            <rFont val="宋体"/>
            <charset val="134"/>
          </rPr>
          <t xml:space="preserve">
房子归属权问题，一直在打官司</t>
        </r>
      </text>
    </comment>
    <comment ref="B146" authorId="0">
      <text>
        <r>
          <rPr>
            <b/>
            <sz val="9"/>
            <rFont val="宋体"/>
            <charset val="134"/>
          </rPr>
          <t>Administrator:</t>
        </r>
        <r>
          <rPr>
            <sz val="9"/>
            <rFont val="宋体"/>
            <charset val="134"/>
          </rPr>
          <t xml:space="preserve">
物业老总房，物业李姐收费最后给结算</t>
        </r>
      </text>
    </comment>
    <comment ref="B147" authorId="0">
      <text>
        <r>
          <rPr>
            <b/>
            <sz val="9"/>
            <rFont val="宋体"/>
            <charset val="134"/>
          </rPr>
          <t>Administrator:</t>
        </r>
        <r>
          <rPr>
            <sz val="9"/>
            <rFont val="宋体"/>
            <charset val="134"/>
          </rPr>
          <t xml:space="preserve">
夏季关阀，不用</t>
        </r>
      </text>
    </comment>
    <comment ref="B148" authorId="0">
      <text>
        <r>
          <rPr>
            <b/>
            <sz val="9"/>
            <rFont val="宋体"/>
            <charset val="134"/>
          </rPr>
          <t>Administrator:</t>
        </r>
        <r>
          <rPr>
            <sz val="9"/>
            <rFont val="宋体"/>
            <charset val="134"/>
          </rPr>
          <t xml:space="preserve">
受业主群影响，今年制冷费不交</t>
        </r>
      </text>
    </comment>
    <comment ref="P154" authorId="0">
      <text>
        <r>
          <rPr>
            <b/>
            <sz val="9"/>
            <rFont val="宋体"/>
            <charset val="134"/>
          </rPr>
          <t>Administrator:</t>
        </r>
        <r>
          <rPr>
            <sz val="9"/>
            <rFont val="宋体"/>
            <charset val="134"/>
          </rPr>
          <t xml:space="preserve">
包月，7.9.10,8月只用了10天，按3/1算</t>
        </r>
      </text>
    </comment>
    <comment ref="Q154" authorId="0">
      <text>
        <r>
          <rPr>
            <b/>
            <sz val="9"/>
            <rFont val="宋体"/>
            <charset val="134"/>
          </rPr>
          <t>Administrator:</t>
        </r>
        <r>
          <rPr>
            <sz val="9"/>
            <rFont val="宋体"/>
            <charset val="134"/>
          </rPr>
          <t xml:space="preserve">
2020/12/2微信支付</t>
        </r>
      </text>
    </comment>
    <comment ref="AA154" authorId="0">
      <text>
        <r>
          <rPr>
            <b/>
            <sz val="9"/>
            <rFont val="宋体"/>
            <charset val="134"/>
          </rPr>
          <t>Administrator:</t>
        </r>
        <r>
          <rPr>
            <sz val="9"/>
            <rFont val="宋体"/>
            <charset val="134"/>
          </rPr>
          <t xml:space="preserve">
2242.32
</t>
        </r>
      </text>
    </comment>
    <comment ref="L155" authorId="0">
      <text>
        <r>
          <rPr>
            <b/>
            <sz val="9"/>
            <rFont val="宋体"/>
            <charset val="134"/>
          </rPr>
          <t>Administrator:</t>
        </r>
        <r>
          <rPr>
            <sz val="9"/>
            <rFont val="宋体"/>
            <charset val="134"/>
          </rPr>
          <t xml:space="preserve">
8/22申请开阀</t>
        </r>
      </text>
    </comment>
    <comment ref="J156" authorId="0">
      <text>
        <r>
          <rPr>
            <b/>
            <sz val="9"/>
            <rFont val="宋体"/>
            <charset val="134"/>
          </rPr>
          <t>Administrator:</t>
        </r>
        <r>
          <rPr>
            <sz val="9"/>
            <rFont val="宋体"/>
            <charset val="134"/>
          </rPr>
          <t xml:space="preserve">
7/30日要求开阀，包月</t>
        </r>
      </text>
    </comment>
    <comment ref="Q157" authorId="0">
      <text>
        <r>
          <rPr>
            <b/>
            <sz val="9"/>
            <rFont val="宋体"/>
            <charset val="134"/>
          </rPr>
          <t>Administrator:</t>
        </r>
        <r>
          <rPr>
            <sz val="9"/>
            <rFont val="宋体"/>
            <charset val="134"/>
          </rPr>
          <t xml:space="preserve">
2020/12/2微信</t>
        </r>
      </text>
    </comment>
    <comment ref="AA158" authorId="0">
      <text>
        <r>
          <rPr>
            <b/>
            <sz val="9"/>
            <rFont val="宋体"/>
            <charset val="134"/>
          </rPr>
          <t>Administrator:</t>
        </r>
        <r>
          <rPr>
            <sz val="9"/>
            <rFont val="宋体"/>
            <charset val="134"/>
          </rPr>
          <t xml:space="preserve">
1600元</t>
        </r>
      </text>
    </comment>
    <comment ref="AA161" authorId="0">
      <text>
        <r>
          <rPr>
            <b/>
            <sz val="9"/>
            <rFont val="宋体"/>
            <charset val="134"/>
          </rPr>
          <t>Administrator:</t>
        </r>
        <r>
          <rPr>
            <sz val="9"/>
            <rFont val="宋体"/>
            <charset val="134"/>
          </rPr>
          <t xml:space="preserve">
843.6</t>
        </r>
      </text>
    </comment>
    <comment ref="K162" authorId="0">
      <text>
        <r>
          <rPr>
            <b/>
            <sz val="9"/>
            <rFont val="宋体"/>
            <charset val="134"/>
          </rPr>
          <t>Administrator:</t>
        </r>
        <r>
          <rPr>
            <sz val="9"/>
            <rFont val="宋体"/>
            <charset val="134"/>
          </rPr>
          <t xml:space="preserve">
2020/11/5刷卡</t>
        </r>
      </text>
    </comment>
    <comment ref="B165" authorId="0">
      <text>
        <r>
          <rPr>
            <b/>
            <sz val="9"/>
            <rFont val="宋体"/>
            <charset val="134"/>
          </rPr>
          <t>Administrator:</t>
        </r>
        <r>
          <rPr>
            <sz val="9"/>
            <rFont val="宋体"/>
            <charset val="134"/>
          </rPr>
          <t xml:space="preserve">
十多年未联系上过，此房物业已停止服务</t>
        </r>
      </text>
    </comment>
    <comment ref="J168" authorId="0">
      <text>
        <r>
          <rPr>
            <b/>
            <sz val="9"/>
            <rFont val="宋体"/>
            <charset val="134"/>
          </rPr>
          <t>Administrator:</t>
        </r>
        <r>
          <rPr>
            <sz val="9"/>
            <rFont val="宋体"/>
            <charset val="134"/>
          </rPr>
          <t xml:space="preserve">
8/2开阀</t>
        </r>
      </text>
    </comment>
    <comment ref="B169" authorId="0">
      <text>
        <r>
          <rPr>
            <b/>
            <sz val="9"/>
            <rFont val="宋体"/>
            <charset val="134"/>
          </rPr>
          <t>Administrator:</t>
        </r>
        <r>
          <rPr>
            <sz val="9"/>
            <rFont val="宋体"/>
            <charset val="134"/>
          </rPr>
          <t xml:space="preserve">
物业白总的的房，空房，夏天关阀，冬季美洋物业交</t>
        </r>
      </text>
    </comment>
    <comment ref="B176" authorId="0">
      <text>
        <r>
          <rPr>
            <b/>
            <sz val="9"/>
            <rFont val="宋体"/>
            <charset val="134"/>
          </rPr>
          <t>Administrator:</t>
        </r>
        <r>
          <rPr>
            <sz val="9"/>
            <rFont val="宋体"/>
            <charset val="134"/>
          </rPr>
          <t xml:space="preserve">
20191106表不走字</t>
        </r>
      </text>
    </comment>
    <comment ref="B177" authorId="0">
      <text>
        <r>
          <rPr>
            <b/>
            <sz val="9"/>
            <rFont val="宋体"/>
            <charset val="134"/>
          </rPr>
          <t>Administrator:</t>
        </r>
        <r>
          <rPr>
            <sz val="9"/>
            <rFont val="宋体"/>
            <charset val="134"/>
          </rPr>
          <t xml:space="preserve">
夏季关阀，不用</t>
        </r>
      </text>
    </comment>
    <comment ref="G178" authorId="0">
      <text>
        <r>
          <rPr>
            <b/>
            <sz val="9"/>
            <rFont val="宋体"/>
            <charset val="134"/>
          </rPr>
          <t>Administrator:</t>
        </r>
        <r>
          <rPr>
            <sz val="9"/>
            <rFont val="宋体"/>
            <charset val="134"/>
          </rPr>
          <t xml:space="preserve">
已结清退租</t>
        </r>
      </text>
    </comment>
    <comment ref="J178" authorId="0">
      <text>
        <r>
          <rPr>
            <b/>
            <sz val="9"/>
            <rFont val="宋体"/>
            <charset val="134"/>
          </rPr>
          <t>Administrator:</t>
        </r>
        <r>
          <rPr>
            <sz val="9"/>
            <rFont val="宋体"/>
            <charset val="134"/>
          </rPr>
          <t xml:space="preserve">
8/9开阀，新来租户</t>
        </r>
      </text>
    </comment>
    <comment ref="O178" authorId="0">
      <text>
        <r>
          <rPr>
            <b/>
            <sz val="9"/>
            <rFont val="宋体"/>
            <charset val="134"/>
          </rPr>
          <t>Administrator:</t>
        </r>
        <r>
          <rPr>
            <sz val="9"/>
            <rFont val="宋体"/>
            <charset val="134"/>
          </rPr>
          <t xml:space="preserve">
新租户8/9开阀，11/17日已支付制冷费1172.3元</t>
        </r>
      </text>
    </comment>
    <comment ref="P182" authorId="0">
      <text>
        <r>
          <rPr>
            <b/>
            <sz val="9"/>
            <rFont val="宋体"/>
            <charset val="134"/>
          </rPr>
          <t>Administrator:</t>
        </r>
        <r>
          <rPr>
            <sz val="9"/>
            <rFont val="宋体"/>
            <charset val="134"/>
          </rPr>
          <t xml:space="preserve">
流量费9961.7，已超包干</t>
        </r>
      </text>
    </comment>
    <comment ref="N183" authorId="0">
      <text>
        <r>
          <rPr>
            <b/>
            <sz val="9"/>
            <rFont val="宋体"/>
            <charset val="134"/>
          </rPr>
          <t>Administrator:</t>
        </r>
        <r>
          <rPr>
            <sz val="9"/>
            <rFont val="宋体"/>
            <charset val="134"/>
          </rPr>
          <t xml:space="preserve">
8/5开阀</t>
        </r>
      </text>
    </comment>
    <comment ref="B185" authorId="0">
      <text>
        <r>
          <rPr>
            <b/>
            <sz val="9"/>
            <rFont val="宋体"/>
            <charset val="134"/>
          </rPr>
          <t>Administrator:</t>
        </r>
        <r>
          <rPr>
            <sz val="9"/>
            <rFont val="宋体"/>
            <charset val="134"/>
          </rPr>
          <t xml:space="preserve">
出差在外地，一直没回来</t>
        </r>
      </text>
    </comment>
    <comment ref="Q186" authorId="0">
      <text>
        <r>
          <rPr>
            <b/>
            <sz val="9"/>
            <rFont val="宋体"/>
            <charset val="134"/>
          </rPr>
          <t>Administrator:</t>
        </r>
        <r>
          <rPr>
            <sz val="9"/>
            <rFont val="宋体"/>
            <charset val="134"/>
          </rPr>
          <t xml:space="preserve">
9/17补交差价4777.9元</t>
        </r>
      </text>
    </comment>
    <comment ref="AA195" authorId="0">
      <text>
        <r>
          <rPr>
            <b/>
            <sz val="9"/>
            <rFont val="宋体"/>
            <charset val="134"/>
          </rPr>
          <t>Administrator:</t>
        </r>
        <r>
          <rPr>
            <sz val="9"/>
            <rFont val="宋体"/>
            <charset val="134"/>
          </rPr>
          <t xml:space="preserve">
2745.5</t>
        </r>
      </text>
    </comment>
    <comment ref="O199" authorId="0">
      <text>
        <r>
          <rPr>
            <b/>
            <sz val="9"/>
            <rFont val="宋体"/>
            <charset val="134"/>
          </rPr>
          <t>Administrator:</t>
        </r>
        <r>
          <rPr>
            <sz val="9"/>
            <rFont val="宋体"/>
            <charset val="134"/>
          </rPr>
          <t xml:space="preserve">
2020/11/26支付宝</t>
        </r>
      </text>
    </comment>
    <comment ref="AA199" authorId="0">
      <text>
        <r>
          <rPr>
            <b/>
            <sz val="9"/>
            <rFont val="宋体"/>
            <charset val="134"/>
          </rPr>
          <t>Administrator:</t>
        </r>
        <r>
          <rPr>
            <sz val="9"/>
            <rFont val="宋体"/>
            <charset val="134"/>
          </rPr>
          <t xml:space="preserve">
1808.8</t>
        </r>
      </text>
    </comment>
    <comment ref="B202" authorId="0">
      <text>
        <r>
          <rPr>
            <b/>
            <sz val="9"/>
            <rFont val="宋体"/>
            <charset val="134"/>
          </rPr>
          <t>Administrator:</t>
        </r>
        <r>
          <rPr>
            <sz val="9"/>
            <rFont val="宋体"/>
            <charset val="134"/>
          </rPr>
          <t xml:space="preserve">
夏季关阀</t>
        </r>
      </text>
    </comment>
    <comment ref="B203" authorId="0">
      <text>
        <r>
          <rPr>
            <b/>
            <sz val="9"/>
            <rFont val="宋体"/>
            <charset val="134"/>
          </rPr>
          <t>Administrator:</t>
        </r>
        <r>
          <rPr>
            <sz val="9"/>
            <rFont val="宋体"/>
            <charset val="134"/>
          </rPr>
          <t xml:space="preserve">
空房</t>
        </r>
      </text>
    </comment>
    <comment ref="N206" authorId="0">
      <text>
        <r>
          <rPr>
            <b/>
            <sz val="9"/>
            <rFont val="宋体"/>
            <charset val="134"/>
          </rPr>
          <t>Administrator:</t>
        </r>
        <r>
          <rPr>
            <sz val="9"/>
            <rFont val="宋体"/>
            <charset val="134"/>
          </rPr>
          <t xml:space="preserve">
租户说9月份就没在用过空调了,对这个费用不认,说肯定不交.</t>
        </r>
      </text>
    </comment>
    <comment ref="B207" authorId="0">
      <text>
        <r>
          <rPr>
            <b/>
            <sz val="9"/>
            <rFont val="宋体"/>
            <charset val="134"/>
          </rPr>
          <t>Administrator:</t>
        </r>
        <r>
          <rPr>
            <sz val="9"/>
            <rFont val="宋体"/>
            <charset val="134"/>
          </rPr>
          <t xml:space="preserve">
外地出差，一直还未回来</t>
        </r>
      </text>
    </comment>
    <comment ref="P208" authorId="0">
      <text>
        <r>
          <rPr>
            <b/>
            <sz val="9"/>
            <rFont val="宋体"/>
            <charset val="134"/>
          </rPr>
          <t>Administrator:</t>
        </r>
        <r>
          <rPr>
            <sz val="9"/>
            <rFont val="宋体"/>
            <charset val="134"/>
          </rPr>
          <t xml:space="preserve">
此金额+5天的流量，退租</t>
        </r>
      </text>
    </comment>
    <comment ref="Q211" authorId="0">
      <text>
        <r>
          <rPr>
            <b/>
            <sz val="9"/>
            <rFont val="宋体"/>
            <charset val="134"/>
          </rPr>
          <t>Administrator:</t>
        </r>
        <r>
          <rPr>
            <sz val="9"/>
            <rFont val="宋体"/>
            <charset val="134"/>
          </rPr>
          <t xml:space="preserve">
8/14共交2622，为19年制冷费1649.2 +20年制冷费972.8
</t>
        </r>
      </text>
    </comment>
    <comment ref="B212" authorId="0">
      <text>
        <r>
          <rPr>
            <b/>
            <sz val="9"/>
            <rFont val="宋体"/>
            <charset val="134"/>
          </rPr>
          <t>Administrator:</t>
        </r>
        <r>
          <rPr>
            <sz val="9"/>
            <rFont val="宋体"/>
            <charset val="134"/>
          </rPr>
          <t xml:space="preserve">
空房，不用，</t>
        </r>
      </text>
    </comment>
    <comment ref="B216" authorId="0">
      <text>
        <r>
          <rPr>
            <b/>
            <sz val="9"/>
            <rFont val="宋体"/>
            <charset val="134"/>
          </rPr>
          <t>Administrator:</t>
        </r>
        <r>
          <rPr>
            <sz val="9"/>
            <rFont val="宋体"/>
            <charset val="134"/>
          </rPr>
          <t xml:space="preserve">
空房，好多年一直联系不到业主，物业停止服务房</t>
        </r>
      </text>
    </comment>
    <comment ref="AA222" authorId="0">
      <text>
        <r>
          <rPr>
            <b/>
            <sz val="9"/>
            <rFont val="宋体"/>
            <charset val="134"/>
          </rPr>
          <t>Administrator:</t>
        </r>
        <r>
          <rPr>
            <sz val="9"/>
            <rFont val="宋体"/>
            <charset val="134"/>
          </rPr>
          <t xml:space="preserve">
12105
</t>
        </r>
      </text>
    </comment>
    <comment ref="B228" authorId="0">
      <text>
        <r>
          <rPr>
            <b/>
            <sz val="9"/>
            <rFont val="宋体"/>
            <charset val="134"/>
          </rPr>
          <t>Administrator:</t>
        </r>
        <r>
          <rPr>
            <sz val="9"/>
            <rFont val="宋体"/>
            <charset val="134"/>
          </rPr>
          <t xml:space="preserve">
物业老总，冬夏不收费</t>
        </r>
      </text>
    </comment>
    <comment ref="B229" authorId="0">
      <text>
        <r>
          <rPr>
            <b/>
            <sz val="9"/>
            <rFont val="宋体"/>
            <charset val="134"/>
          </rPr>
          <t>Administrator:</t>
        </r>
        <r>
          <rPr>
            <sz val="9"/>
            <rFont val="宋体"/>
            <charset val="134"/>
          </rPr>
          <t xml:space="preserve">
20191106物业房</t>
        </r>
      </text>
    </comment>
    <comment ref="B231" authorId="0">
      <text>
        <r>
          <rPr>
            <b/>
            <sz val="9"/>
            <rFont val="宋体"/>
            <charset val="134"/>
          </rPr>
          <t>Administrator:</t>
        </r>
        <r>
          <rPr>
            <sz val="9"/>
            <rFont val="宋体"/>
            <charset val="134"/>
          </rPr>
          <t xml:space="preserve">
H305.306物业公司的房20191023蔺贵宾回复</t>
        </r>
      </text>
    </comment>
    <comment ref="B232" authorId="0">
      <text>
        <r>
          <rPr>
            <b/>
            <sz val="9"/>
            <rFont val="宋体"/>
            <charset val="134"/>
          </rPr>
          <t>Administrator:</t>
        </r>
        <r>
          <rPr>
            <sz val="9"/>
            <rFont val="宋体"/>
            <charset val="134"/>
          </rPr>
          <t xml:space="preserve">
H305.306物业公司的房20191023蔺贵宾回复
</t>
        </r>
      </text>
    </comment>
    <comment ref="B233" authorId="0">
      <text>
        <r>
          <rPr>
            <b/>
            <sz val="9"/>
            <rFont val="宋体"/>
            <charset val="134"/>
          </rPr>
          <t>Administrator:</t>
        </r>
        <r>
          <rPr>
            <sz val="9"/>
            <rFont val="宋体"/>
            <charset val="134"/>
          </rPr>
          <t xml:space="preserve">
找不到人，物业停止服务房</t>
        </r>
      </text>
    </comment>
    <comment ref="AA235" authorId="0">
      <text>
        <r>
          <rPr>
            <b/>
            <sz val="9"/>
            <rFont val="宋体"/>
            <charset val="134"/>
          </rPr>
          <t>Administrator:</t>
        </r>
        <r>
          <rPr>
            <sz val="9"/>
            <rFont val="宋体"/>
            <charset val="134"/>
          </rPr>
          <t xml:space="preserve">
10344.6</t>
        </r>
      </text>
    </comment>
    <comment ref="AA236" authorId="0">
      <text>
        <r>
          <rPr>
            <b/>
            <sz val="9"/>
            <rFont val="宋体"/>
            <charset val="134"/>
          </rPr>
          <t>Administrator:</t>
        </r>
        <r>
          <rPr>
            <sz val="9"/>
            <rFont val="宋体"/>
            <charset val="134"/>
          </rPr>
          <t xml:space="preserve">
1274.9</t>
        </r>
      </text>
    </comment>
    <comment ref="M242" authorId="0">
      <text>
        <r>
          <rPr>
            <b/>
            <sz val="9"/>
            <rFont val="宋体"/>
            <charset val="134"/>
          </rPr>
          <t>Administrator:</t>
        </r>
        <r>
          <rPr>
            <sz val="9"/>
            <rFont val="宋体"/>
            <charset val="134"/>
          </rPr>
          <t xml:space="preserve">
2020/9/24，微信支付，与 19年制冷370.5+百分之六十采暖一起支付的9160.78元。</t>
        </r>
      </text>
    </comment>
    <comment ref="O242" authorId="0">
      <text>
        <r>
          <rPr>
            <b/>
            <sz val="9"/>
            <rFont val="宋体"/>
            <charset val="134"/>
          </rPr>
          <t>Administrator:</t>
        </r>
        <r>
          <rPr>
            <sz val="9"/>
            <rFont val="宋体"/>
            <charset val="134"/>
          </rPr>
          <t xml:space="preserve">
11/4微邮付-微信</t>
        </r>
      </text>
    </comment>
    <comment ref="K243" authorId="0">
      <text>
        <r>
          <rPr>
            <b/>
            <sz val="9"/>
            <rFont val="宋体"/>
            <charset val="134"/>
          </rPr>
          <t>Administrator:</t>
        </r>
        <r>
          <rPr>
            <sz val="9"/>
            <rFont val="宋体"/>
            <charset val="134"/>
          </rPr>
          <t xml:space="preserve">
2020/8/28微信</t>
        </r>
      </text>
    </comment>
    <comment ref="O243" authorId="0">
      <text>
        <r>
          <rPr>
            <b/>
            <sz val="9"/>
            <rFont val="宋体"/>
            <charset val="134"/>
          </rPr>
          <t>Administrator:</t>
        </r>
        <r>
          <rPr>
            <sz val="9"/>
            <rFont val="宋体"/>
            <charset val="134"/>
          </rPr>
          <t xml:space="preserve">
2020/11/2微信</t>
        </r>
      </text>
    </comment>
    <comment ref="N244" authorId="0">
      <text>
        <r>
          <rPr>
            <b/>
            <sz val="9"/>
            <rFont val="宋体"/>
            <charset val="134"/>
          </rPr>
          <t>Administrator:</t>
        </r>
        <r>
          <rPr>
            <sz val="9"/>
            <rFont val="宋体"/>
            <charset val="134"/>
          </rPr>
          <t xml:space="preserve">
8/29关阀
9/1开阀，看使用情况决定包月还是流量</t>
        </r>
      </text>
    </comment>
    <comment ref="B253" authorId="0">
      <text>
        <r>
          <rPr>
            <b/>
            <sz val="9"/>
            <rFont val="宋体"/>
            <charset val="134"/>
          </rPr>
          <t>Administrator:</t>
        </r>
        <r>
          <rPr>
            <sz val="9"/>
            <rFont val="宋体"/>
            <charset val="134"/>
          </rPr>
          <t xml:space="preserve">
装修中，夏季关阀。</t>
        </r>
      </text>
    </comment>
    <comment ref="B255" authorId="0">
      <text>
        <r>
          <rPr>
            <b/>
            <sz val="9"/>
            <rFont val="宋体"/>
            <charset val="134"/>
          </rPr>
          <t>Administrator:</t>
        </r>
        <r>
          <rPr>
            <sz val="9"/>
            <rFont val="宋体"/>
            <charset val="134"/>
          </rPr>
          <t xml:space="preserve">
物业集团老总，不查表</t>
        </r>
      </text>
    </comment>
    <comment ref="B259" authorId="0">
      <text>
        <r>
          <rPr>
            <b/>
            <sz val="9"/>
            <rFont val="宋体"/>
            <charset val="134"/>
          </rPr>
          <t>Administrator:</t>
        </r>
        <r>
          <rPr>
            <sz val="9"/>
            <rFont val="宋体"/>
            <charset val="134"/>
          </rPr>
          <t xml:space="preserve">
空房，关阀</t>
        </r>
      </text>
    </comment>
    <comment ref="AA259" authorId="0">
      <text>
        <r>
          <rPr>
            <b/>
            <sz val="9"/>
            <rFont val="宋体"/>
            <charset val="134"/>
          </rPr>
          <t>Administrator:</t>
        </r>
        <r>
          <rPr>
            <sz val="9"/>
            <rFont val="宋体"/>
            <charset val="134"/>
          </rPr>
          <t xml:space="preserve">
71000115作废重开</t>
        </r>
      </text>
    </comment>
    <comment ref="B264" authorId="0">
      <text>
        <r>
          <rPr>
            <b/>
            <sz val="9"/>
            <rFont val="宋体"/>
            <charset val="134"/>
          </rPr>
          <t>Administrator:</t>
        </r>
        <r>
          <rPr>
            <sz val="9"/>
            <rFont val="宋体"/>
            <charset val="134"/>
          </rPr>
          <t xml:space="preserve">
物业集团老总，不查表</t>
        </r>
      </text>
    </comment>
    <comment ref="P265" authorId="0">
      <text>
        <r>
          <rPr>
            <b/>
            <sz val="9"/>
            <rFont val="宋体"/>
            <charset val="134"/>
          </rPr>
          <t>Administrator:</t>
        </r>
        <r>
          <rPr>
            <sz val="9"/>
            <rFont val="宋体"/>
            <charset val="134"/>
          </rPr>
          <t xml:space="preserve">
6/11开阀，8/20关阀，最后一个月按三分之一月缴费</t>
        </r>
      </text>
    </comment>
    <comment ref="P266" authorId="0">
      <text>
        <r>
          <rPr>
            <b/>
            <sz val="9"/>
            <rFont val="宋体"/>
            <charset val="134"/>
          </rPr>
          <t>Administrator:</t>
        </r>
        <r>
          <rPr>
            <sz val="9"/>
            <rFont val="宋体"/>
            <charset val="134"/>
          </rPr>
          <t xml:space="preserve">
6/11开阀，8/20关阀，最后一个月按三分之一月缴费
</t>
        </r>
      </text>
    </comment>
    <comment ref="B271" authorId="0">
      <text>
        <r>
          <rPr>
            <b/>
            <sz val="9"/>
            <rFont val="宋体"/>
            <charset val="134"/>
          </rPr>
          <t>Administrator:</t>
        </r>
        <r>
          <rPr>
            <sz val="9"/>
            <rFont val="宋体"/>
            <charset val="134"/>
          </rPr>
          <t xml:space="preserve">
鹿文德家，与张立昆当时签了协议，一点一点交，没有钱，19年还未结清</t>
        </r>
      </text>
    </comment>
    <comment ref="P272" authorId="0">
      <text>
        <r>
          <rPr>
            <b/>
            <sz val="9"/>
            <rFont val="宋体"/>
            <charset val="134"/>
          </rPr>
          <t>Administrator:</t>
        </r>
        <r>
          <rPr>
            <sz val="9"/>
            <rFont val="宋体"/>
            <charset val="134"/>
          </rPr>
          <t xml:space="preserve">
流量已超包干，流量费12467.8</t>
        </r>
      </text>
    </comment>
    <comment ref="B273" authorId="0">
      <text>
        <r>
          <rPr>
            <b/>
            <sz val="9"/>
            <rFont val="宋体"/>
            <charset val="134"/>
          </rPr>
          <t>Administrator:</t>
        </r>
        <r>
          <rPr>
            <sz val="9"/>
            <rFont val="宋体"/>
            <charset val="134"/>
          </rPr>
          <t xml:space="preserve">
20191106毛坯房</t>
        </r>
      </text>
    </comment>
    <comment ref="B274" authorId="0">
      <text>
        <r>
          <rPr>
            <b/>
            <sz val="9"/>
            <rFont val="宋体"/>
            <charset val="134"/>
          </rPr>
          <t>Administrator:</t>
        </r>
        <r>
          <rPr>
            <sz val="9"/>
            <rFont val="宋体"/>
            <charset val="134"/>
          </rPr>
          <t xml:space="preserve">
与h1603一家，受业主群影响，制冷费不交</t>
        </r>
      </text>
    </comment>
    <comment ref="B276" authorId="0">
      <text>
        <r>
          <rPr>
            <b/>
            <sz val="9"/>
            <rFont val="宋体"/>
            <charset val="134"/>
          </rPr>
          <t>Administrator:</t>
        </r>
        <r>
          <rPr>
            <sz val="9"/>
            <rFont val="宋体"/>
            <charset val="134"/>
          </rPr>
          <t xml:space="preserve">
物业刘总房，收费找李昕静
</t>
        </r>
      </text>
    </comment>
    <comment ref="B277" authorId="0">
      <text>
        <r>
          <rPr>
            <b/>
            <sz val="9"/>
            <rFont val="宋体"/>
            <charset val="134"/>
          </rPr>
          <t>Administrator:</t>
        </r>
        <r>
          <rPr>
            <sz val="9"/>
            <rFont val="宋体"/>
            <charset val="134"/>
          </rPr>
          <t xml:space="preserve">
物业房，最后结算</t>
        </r>
      </text>
    </comment>
    <comment ref="B278" authorId="0">
      <text>
        <r>
          <rPr>
            <b/>
            <sz val="9"/>
            <rFont val="宋体"/>
            <charset val="134"/>
          </rPr>
          <t>Administrator:</t>
        </r>
        <r>
          <rPr>
            <sz val="9"/>
            <rFont val="宋体"/>
            <charset val="134"/>
          </rPr>
          <t xml:space="preserve">
与H2201一起包干，未付</t>
        </r>
      </text>
    </comment>
    <comment ref="B279" authorId="0">
      <text>
        <r>
          <rPr>
            <b/>
            <sz val="9"/>
            <rFont val="宋体"/>
            <charset val="134"/>
          </rPr>
          <t>Administrator:</t>
        </r>
        <r>
          <rPr>
            <sz val="9"/>
            <rFont val="宋体"/>
            <charset val="134"/>
          </rPr>
          <t xml:space="preserve">
与H2201一起包干，未付
</t>
        </r>
      </text>
    </comment>
    <comment ref="B280" authorId="0">
      <text>
        <r>
          <rPr>
            <b/>
            <sz val="9"/>
            <rFont val="宋体"/>
            <charset val="134"/>
          </rPr>
          <t>Administrator:</t>
        </r>
        <r>
          <rPr>
            <sz val="9"/>
            <rFont val="宋体"/>
            <charset val="134"/>
          </rPr>
          <t xml:space="preserve">
空房</t>
        </r>
      </text>
    </comment>
    <comment ref="B281" authorId="0">
      <text>
        <r>
          <rPr>
            <b/>
            <sz val="9"/>
            <rFont val="宋体"/>
            <charset val="134"/>
          </rPr>
          <t>Administrator:</t>
        </r>
        <r>
          <rPr>
            <sz val="9"/>
            <rFont val="宋体"/>
            <charset val="134"/>
          </rPr>
          <t xml:space="preserve">
空房</t>
        </r>
      </text>
    </comment>
    <comment ref="Q288" authorId="0">
      <text>
        <r>
          <rPr>
            <b/>
            <sz val="9"/>
            <rFont val="宋体"/>
            <charset val="134"/>
          </rPr>
          <t>Administrator:</t>
        </r>
        <r>
          <rPr>
            <sz val="9"/>
            <rFont val="宋体"/>
            <charset val="134"/>
          </rPr>
          <t xml:space="preserve">
多交4565.9元，结转到采暖费</t>
        </r>
      </text>
    </comment>
    <comment ref="B300" authorId="0">
      <text>
        <r>
          <rPr>
            <b/>
            <sz val="9"/>
            <rFont val="宋体"/>
            <charset val="134"/>
          </rPr>
          <t>Administrator:</t>
        </r>
        <r>
          <rPr>
            <sz val="9"/>
            <rFont val="宋体"/>
            <charset val="134"/>
          </rPr>
          <t xml:space="preserve">
包干，未付，</t>
        </r>
      </text>
    </comment>
    <comment ref="B305" authorId="0">
      <text>
        <r>
          <rPr>
            <b/>
            <sz val="9"/>
            <rFont val="宋体"/>
            <charset val="134"/>
          </rPr>
          <t>Administrator:</t>
        </r>
        <r>
          <rPr>
            <sz val="9"/>
            <rFont val="宋体"/>
            <charset val="134"/>
          </rPr>
          <t xml:space="preserve">
佳翊汇,国际男孩,俱乐部三家供暖费都是房主交</t>
        </r>
      </text>
    </comment>
    <comment ref="B306" authorId="0">
      <text>
        <r>
          <rPr>
            <b/>
            <sz val="9"/>
            <rFont val="宋体"/>
            <charset val="134"/>
          </rPr>
          <t>Administrator:</t>
        </r>
        <r>
          <rPr>
            <sz val="9"/>
            <rFont val="宋体"/>
            <charset val="134"/>
          </rPr>
          <t xml:space="preserve">
2020.6月物业告知未营业。</t>
        </r>
      </text>
    </comment>
  </commentList>
</comments>
</file>

<file path=xl/comments4.xml><?xml version="1.0" encoding="utf-8"?>
<comments xmlns="http://schemas.openxmlformats.org/spreadsheetml/2006/main">
  <authors>
    <author>Administrator</author>
  </authors>
  <commentList>
    <comment ref="B8" authorId="0">
      <text>
        <r>
          <rPr>
            <b/>
            <sz val="9"/>
            <rFont val="宋体"/>
            <charset val="134"/>
          </rPr>
          <t>Administrator:</t>
        </r>
        <r>
          <rPr>
            <sz val="9"/>
            <rFont val="宋体"/>
            <charset val="134"/>
          </rPr>
          <t xml:space="preserve">
空房，找不到人</t>
        </r>
      </text>
    </comment>
    <comment ref="F21" authorId="0">
      <text>
        <r>
          <rPr>
            <b/>
            <sz val="9"/>
            <rFont val="宋体"/>
            <charset val="134"/>
          </rPr>
          <t>Administrator:</t>
        </r>
        <r>
          <rPr>
            <sz val="9"/>
            <rFont val="宋体"/>
            <charset val="134"/>
          </rPr>
          <t xml:space="preserve">
19年供暖温度不够，物业和我司检查是此户位置在末端，水温低，业主买电暖气维持，打6折</t>
        </r>
      </text>
    </comment>
    <comment ref="B22" authorId="0">
      <text>
        <r>
          <rPr>
            <b/>
            <sz val="9"/>
            <rFont val="宋体"/>
            <charset val="134"/>
          </rPr>
          <t>Administrator:</t>
        </r>
        <r>
          <rPr>
            <sz val="9"/>
            <rFont val="宋体"/>
            <charset val="134"/>
          </rPr>
          <t xml:space="preserve">
租户今年不交供暖费，房子要拍卖，正在腾房</t>
        </r>
      </text>
    </comment>
    <comment ref="G39" authorId="0">
      <text>
        <r>
          <rPr>
            <b/>
            <sz val="9"/>
            <rFont val="宋体"/>
            <charset val="134"/>
          </rPr>
          <t>Administrator:</t>
        </r>
        <r>
          <rPr>
            <sz val="9"/>
            <rFont val="宋体"/>
            <charset val="134"/>
          </rPr>
          <t xml:space="preserve">
12/21老业主微信支付1512.26元</t>
        </r>
      </text>
    </comment>
    <comment ref="B59" authorId="0">
      <text>
        <r>
          <rPr>
            <b/>
            <sz val="9"/>
            <rFont val="宋体"/>
            <charset val="134"/>
          </rPr>
          <t>Administrator:</t>
        </r>
        <r>
          <rPr>
            <sz val="9"/>
            <rFont val="宋体"/>
            <charset val="134"/>
          </rPr>
          <t xml:space="preserve">
物业的说，此房要拍卖</t>
        </r>
      </text>
    </comment>
    <comment ref="G60" authorId="0">
      <text>
        <r>
          <rPr>
            <b/>
            <sz val="9"/>
            <rFont val="宋体"/>
            <charset val="134"/>
          </rPr>
          <t>Administrator:</t>
        </r>
        <r>
          <rPr>
            <sz val="9"/>
            <rFont val="宋体"/>
            <charset val="134"/>
          </rPr>
          <t xml:space="preserve">
12/14收754.47
12/14收2263.41</t>
        </r>
      </text>
    </comment>
    <comment ref="B115" authorId="0">
      <text>
        <r>
          <rPr>
            <b/>
            <sz val="9"/>
            <rFont val="宋体"/>
            <charset val="134"/>
          </rPr>
          <t>Administrator:房子归属权问题在打官司</t>
        </r>
      </text>
    </comment>
    <comment ref="F118" authorId="0">
      <text>
        <r>
          <rPr>
            <b/>
            <sz val="9"/>
            <rFont val="宋体"/>
            <charset val="134"/>
          </rPr>
          <t>Administrator:</t>
        </r>
        <r>
          <rPr>
            <sz val="9"/>
            <rFont val="宋体"/>
            <charset val="134"/>
          </rPr>
          <t xml:space="preserve">
地暖交60%</t>
        </r>
      </text>
    </comment>
    <comment ref="G122" authorId="0">
      <text>
        <r>
          <rPr>
            <b/>
            <sz val="9"/>
            <rFont val="宋体"/>
            <charset val="134"/>
          </rPr>
          <t>Administrator:</t>
        </r>
        <r>
          <rPr>
            <sz val="9"/>
            <rFont val="宋体"/>
            <charset val="134"/>
          </rPr>
          <t xml:space="preserve">
客户多交了126.3元，明年再交时扣出来</t>
        </r>
      </text>
    </comment>
    <comment ref="B134" authorId="0">
      <text>
        <r>
          <rPr>
            <b/>
            <sz val="9"/>
            <rFont val="宋体"/>
            <charset val="134"/>
          </rPr>
          <t>Administrator:</t>
        </r>
        <r>
          <rPr>
            <sz val="9"/>
            <rFont val="宋体"/>
            <charset val="134"/>
          </rPr>
          <t xml:space="preserve">
十多年未联系到过人，</t>
        </r>
      </text>
    </comment>
    <comment ref="B174" authorId="0">
      <text>
        <r>
          <rPr>
            <b/>
            <sz val="9"/>
            <rFont val="宋体"/>
            <charset val="134"/>
          </rPr>
          <t>Administrator:</t>
        </r>
        <r>
          <rPr>
            <sz val="9"/>
            <rFont val="宋体"/>
            <charset val="134"/>
          </rPr>
          <t xml:space="preserve">
屋里温度不热，已经报修，往年供热没有问题，温度靠开关控制，今年开到最大也不暖和，</t>
        </r>
      </text>
    </comment>
    <comment ref="B183" authorId="0">
      <text>
        <r>
          <rPr>
            <b/>
            <sz val="9"/>
            <rFont val="宋体"/>
            <charset val="134"/>
          </rPr>
          <t>Administrator:</t>
        </r>
        <r>
          <rPr>
            <sz val="9"/>
            <rFont val="宋体"/>
            <charset val="134"/>
          </rPr>
          <t xml:space="preserve">
空房，找不到人</t>
        </r>
      </text>
    </comment>
    <comment ref="B189" authorId="0">
      <text>
        <r>
          <rPr>
            <b/>
            <sz val="9"/>
            <rFont val="宋体"/>
            <charset val="134"/>
          </rPr>
          <t>Administrator:</t>
        </r>
        <r>
          <rPr>
            <sz val="9"/>
            <rFont val="宋体"/>
            <charset val="134"/>
          </rPr>
          <t xml:space="preserve">
H101房屋面积1025.89平米，高度4.5米，2019-2020年度应交供暖费金额为49,050.37元（1025.89*45+1025.89*45*12.5%*0.5），已支付给供暖公司68,939.81元，应退还19,889.44元；2020-2021年度应交供暖费金额为49,050.37元；因此2020-2021年度实际应支付供暖费金额为29,160.93元</t>
        </r>
      </text>
    </comment>
    <comment ref="B199" authorId="0">
      <text>
        <r>
          <rPr>
            <b/>
            <sz val="9"/>
            <rFont val="宋体"/>
            <charset val="134"/>
          </rPr>
          <t>Administrator:</t>
        </r>
        <r>
          <rPr>
            <sz val="9"/>
            <rFont val="宋体"/>
            <charset val="134"/>
          </rPr>
          <t xml:space="preserve">
空房，找不到人</t>
        </r>
      </text>
    </comment>
    <comment ref="G205" authorId="0">
      <text>
        <r>
          <rPr>
            <b/>
            <sz val="9"/>
            <rFont val="宋体"/>
            <charset val="134"/>
          </rPr>
          <t>Administrator:</t>
        </r>
        <r>
          <rPr>
            <sz val="9"/>
            <rFont val="宋体"/>
            <charset val="134"/>
          </rPr>
          <t xml:space="preserve">
11.15-2021.1.31交100%，2.1-3.15交60%</t>
        </r>
      </text>
    </comment>
    <comment ref="B218" authorId="0">
      <text>
        <r>
          <rPr>
            <b/>
            <sz val="9"/>
            <rFont val="宋体"/>
            <charset val="134"/>
          </rPr>
          <t>Administrator:</t>
        </r>
        <r>
          <rPr>
            <sz val="9"/>
            <rFont val="宋体"/>
            <charset val="134"/>
          </rPr>
          <t xml:space="preserve">
H0903与H1503与H0506三房同业主，一起交钱</t>
        </r>
      </text>
    </comment>
    <comment ref="G249" authorId="0">
      <text>
        <r>
          <rPr>
            <b/>
            <sz val="9"/>
            <rFont val="宋体"/>
            <charset val="134"/>
          </rPr>
          <t>Administrator:</t>
        </r>
        <r>
          <rPr>
            <sz val="9"/>
            <rFont val="宋体"/>
            <charset val="134"/>
          </rPr>
          <t xml:space="preserve">
2020/11/5刷卡10000元</t>
        </r>
      </text>
    </comment>
    <comment ref="G250" authorId="0">
      <text>
        <r>
          <rPr>
            <b/>
            <sz val="9"/>
            <rFont val="宋体"/>
            <charset val="134"/>
          </rPr>
          <t>Administrator:</t>
        </r>
        <r>
          <rPr>
            <sz val="9"/>
            <rFont val="宋体"/>
            <charset val="134"/>
          </rPr>
          <t xml:space="preserve">
2020/11/6刷卡8612.9元</t>
        </r>
      </text>
    </comment>
    <comment ref="G253" authorId="0">
      <text>
        <r>
          <rPr>
            <b/>
            <sz val="9"/>
            <rFont val="宋体"/>
            <charset val="134"/>
          </rPr>
          <t>Administrator:夏季制冷费多交2000元，从采暖费里抵扣，采暖费实际交4194.88</t>
        </r>
      </text>
    </comment>
    <comment ref="G254" authorId="0">
      <text>
        <r>
          <rPr>
            <b/>
            <sz val="9"/>
            <rFont val="宋体"/>
            <charset val="134"/>
          </rPr>
          <t>Administrator:</t>
        </r>
        <r>
          <rPr>
            <sz val="9"/>
            <rFont val="宋体"/>
            <charset val="134"/>
          </rPr>
          <t xml:space="preserve">
采暖费应交8620.5-4565.9（夏季多交的）=4054.6</t>
        </r>
      </text>
    </comment>
    <comment ref="C267" authorId="0">
      <text>
        <r>
          <rPr>
            <b/>
            <sz val="9"/>
            <rFont val="宋体"/>
            <charset val="134"/>
          </rPr>
          <t>Administrator:</t>
        </r>
        <r>
          <rPr>
            <sz val="9"/>
            <rFont val="宋体"/>
            <charset val="134"/>
          </rPr>
          <t xml:space="preserve">
会所1835.21+地下402</t>
        </r>
      </text>
    </comment>
    <comment ref="D267" authorId="0">
      <text>
        <r>
          <rPr>
            <b/>
            <sz val="9"/>
            <rFont val="宋体"/>
            <charset val="134"/>
          </rPr>
          <t>Administrator:</t>
        </r>
        <r>
          <rPr>
            <sz val="9"/>
            <rFont val="宋体"/>
            <charset val="134"/>
          </rPr>
          <t xml:space="preserve">
106,966.6元（2237.21*45+2237.21*45*12.5%*0.5）</t>
        </r>
      </text>
    </comment>
    <comment ref="F267" authorId="0">
      <text>
        <r>
          <rPr>
            <b/>
            <sz val="9"/>
            <rFont val="宋体"/>
            <charset val="134"/>
          </rPr>
          <t>Administrator:</t>
        </r>
        <r>
          <rPr>
            <sz val="9"/>
            <rFont val="宋体"/>
            <charset val="134"/>
          </rPr>
          <t xml:space="preserve">
已支付给供暖公司150,340.51元，应退还43,373.91元；2020-2021年度应交供暖费金额为106,966.6元；因此2020-2021年度实际应支付供暖费金额为63,592.69元。</t>
        </r>
      </text>
    </comment>
    <comment ref="C274" authorId="0">
      <text>
        <r>
          <rPr>
            <b/>
            <sz val="9"/>
            <rFont val="宋体"/>
            <charset val="134"/>
          </rPr>
          <t>Administrator:</t>
        </r>
        <r>
          <rPr>
            <sz val="9"/>
            <rFont val="宋体"/>
            <charset val="134"/>
          </rPr>
          <t xml:space="preserve">
10344.6</t>
        </r>
      </text>
    </comment>
  </commentList>
</comments>
</file>

<file path=xl/sharedStrings.xml><?xml version="1.0" encoding="utf-8"?>
<sst xmlns="http://schemas.openxmlformats.org/spreadsheetml/2006/main" count="2874" uniqueCount="723">
  <si>
    <t>和 乔 丽 晶 供 暖 收 费 登 记 表</t>
  </si>
  <si>
    <r>
      <rPr>
        <b/>
        <sz val="12"/>
        <color theme="1"/>
        <rFont val="宋体"/>
        <charset val="134"/>
        <scheme val="major"/>
      </rPr>
      <t>白色未交费/</t>
    </r>
    <r>
      <rPr>
        <b/>
        <sz val="12"/>
        <color theme="9"/>
        <rFont val="宋体"/>
        <charset val="134"/>
        <scheme val="major"/>
      </rPr>
      <t>绿色已收</t>
    </r>
    <r>
      <rPr>
        <b/>
        <sz val="12"/>
        <color theme="1"/>
        <rFont val="宋体"/>
        <charset val="134"/>
        <scheme val="major"/>
      </rPr>
      <t>/</t>
    </r>
    <r>
      <rPr>
        <b/>
        <sz val="12"/>
        <color rgb="FFFFFF00"/>
        <rFont val="宋体"/>
        <charset val="134"/>
        <scheme val="major"/>
      </rPr>
      <t xml:space="preserve">黄色停暖 </t>
    </r>
    <r>
      <rPr>
        <b/>
        <sz val="12"/>
        <color theme="1"/>
        <rFont val="宋体"/>
        <charset val="134"/>
        <scheme val="major"/>
      </rPr>
      <t>目前总收费户数： 总收费额：</t>
    </r>
  </si>
  <si>
    <t>序号</t>
  </si>
  <si>
    <t>旧欠</t>
  </si>
  <si>
    <t>单元号</t>
  </si>
  <si>
    <t>业主</t>
  </si>
  <si>
    <t>建筑面积（m2）</t>
  </si>
  <si>
    <t>单价（元）</t>
  </si>
  <si>
    <t>面积应收金额（元）</t>
  </si>
  <si>
    <t>本季应收金额
元</t>
  </si>
  <si>
    <t>实收金额（元）</t>
  </si>
  <si>
    <t>百分比</t>
  </si>
  <si>
    <t>收费日期</t>
  </si>
  <si>
    <t>备注</t>
  </si>
  <si>
    <t>催收状态</t>
  </si>
  <si>
    <t>阀门状态</t>
  </si>
  <si>
    <t>A0101</t>
  </si>
  <si>
    <t>新微邮付-微信</t>
  </si>
  <si>
    <t>2020.12.28</t>
  </si>
  <si>
    <t>A0102</t>
  </si>
  <si>
    <t>A0103</t>
  </si>
  <si>
    <t>冷暖微信</t>
  </si>
  <si>
    <t>2020.11.24</t>
  </si>
  <si>
    <t>A0202</t>
  </si>
  <si>
    <t>空房 找不到人</t>
  </si>
  <si>
    <t>A0301</t>
  </si>
  <si>
    <t>2020.11.10</t>
  </si>
  <si>
    <t>A0302</t>
  </si>
  <si>
    <t>A0303</t>
  </si>
  <si>
    <t>微信</t>
  </si>
  <si>
    <t>2020.11.3</t>
  </si>
  <si>
    <t>A0501</t>
  </si>
  <si>
    <t>支票</t>
  </si>
  <si>
    <t>2020.12.23</t>
  </si>
  <si>
    <t>A0502</t>
  </si>
  <si>
    <t>A0503</t>
  </si>
  <si>
    <t>2020.11.4</t>
  </si>
  <si>
    <t>A0601</t>
  </si>
  <si>
    <t>2020.11.13</t>
  </si>
  <si>
    <t>A0602</t>
  </si>
  <si>
    <t>A0603</t>
  </si>
  <si>
    <t>2020.12.2</t>
  </si>
  <si>
    <t>A0701</t>
  </si>
  <si>
    <t>2020.11.16</t>
  </si>
  <si>
    <t>A0702</t>
  </si>
  <si>
    <t>对公转账</t>
  </si>
  <si>
    <t>2020.11.23</t>
  </si>
  <si>
    <t>A0703</t>
  </si>
  <si>
    <t>年底付物业费时候一起</t>
  </si>
  <si>
    <t>A0801</t>
  </si>
  <si>
    <t>末端低温 供暖六折</t>
  </si>
  <si>
    <t>A0802</t>
  </si>
  <si>
    <t>拍卖房 无人交</t>
  </si>
  <si>
    <t>A0803</t>
  </si>
  <si>
    <t>供暖结束交</t>
  </si>
  <si>
    <t>A0901</t>
  </si>
  <si>
    <t>空房 人在加拿大 19年未交</t>
  </si>
  <si>
    <t>A0902</t>
  </si>
  <si>
    <t>2021.1.8</t>
  </si>
  <si>
    <t>A1001</t>
  </si>
  <si>
    <t>物业交60%，2020年底结算，等财务通知</t>
  </si>
  <si>
    <t>A1002</t>
  </si>
  <si>
    <t>空房 待出租</t>
  </si>
  <si>
    <t>A1101</t>
  </si>
  <si>
    <t>物业交，2020年底结算，等财务通知</t>
  </si>
  <si>
    <t>A1102</t>
  </si>
  <si>
    <t>B0102</t>
  </si>
  <si>
    <t>空房找不到人</t>
  </si>
  <si>
    <t>B0201</t>
  </si>
  <si>
    <t>鹿文德，空房</t>
  </si>
  <si>
    <t>B0202</t>
  </si>
  <si>
    <t>2020.11.20</t>
  </si>
  <si>
    <t>B0301</t>
  </si>
  <si>
    <t>空房，如果租出去就100%，如果空房就60%</t>
  </si>
  <si>
    <t>B0302</t>
  </si>
  <si>
    <t>地暖 春节之前交</t>
  </si>
  <si>
    <t>B0501</t>
  </si>
  <si>
    <t>刷小POS机</t>
  </si>
  <si>
    <t>2020.12.11</t>
  </si>
  <si>
    <t>B0502</t>
  </si>
  <si>
    <t>2020.12.29</t>
  </si>
  <si>
    <t>B0601</t>
  </si>
  <si>
    <t>B0602</t>
  </si>
  <si>
    <t>2020.12.1</t>
  </si>
  <si>
    <t>B0701</t>
  </si>
  <si>
    <t>2020.12.21</t>
  </si>
  <si>
    <t>B0702</t>
  </si>
  <si>
    <t>空房，供暖费在等等</t>
  </si>
  <si>
    <t>B0801</t>
  </si>
  <si>
    <t>2020.12.6</t>
  </si>
  <si>
    <t>B0802</t>
  </si>
  <si>
    <t>B0901</t>
  </si>
  <si>
    <t>一梦家</t>
  </si>
  <si>
    <t>B0902</t>
  </si>
  <si>
    <t>入户催2次未交</t>
  </si>
  <si>
    <t>B1001</t>
  </si>
  <si>
    <t>B1002</t>
  </si>
  <si>
    <t>2020.11.30</t>
  </si>
  <si>
    <t>B1101</t>
  </si>
  <si>
    <t>B1102</t>
  </si>
  <si>
    <t>C0101</t>
  </si>
  <si>
    <t>C0102</t>
  </si>
  <si>
    <t>C0103</t>
  </si>
  <si>
    <t>温度不达标17、18度</t>
  </si>
  <si>
    <t>C0202</t>
  </si>
  <si>
    <t>C0301</t>
  </si>
  <si>
    <t>2020.12.17</t>
  </si>
  <si>
    <t>C0302</t>
  </si>
  <si>
    <t>2020.12.9</t>
  </si>
  <si>
    <t>C0501</t>
  </si>
  <si>
    <t>C0502</t>
  </si>
  <si>
    <t>2020.11.27</t>
  </si>
  <si>
    <t>C0601</t>
  </si>
  <si>
    <t>老赖</t>
  </si>
  <si>
    <t>C0602</t>
  </si>
  <si>
    <t>C0701</t>
  </si>
  <si>
    <t>C0702</t>
  </si>
  <si>
    <t>2020.12.14</t>
  </si>
  <si>
    <t>C0801</t>
  </si>
  <si>
    <t>空房 管家最后收</t>
  </si>
  <si>
    <t>C0802</t>
  </si>
  <si>
    <t>2020.11.9</t>
  </si>
  <si>
    <t>C0901</t>
  </si>
  <si>
    <t>C0902</t>
  </si>
  <si>
    <t>C1001</t>
  </si>
  <si>
    <t>2021.1.6</t>
  </si>
  <si>
    <t>无</t>
  </si>
  <si>
    <t>C1002</t>
  </si>
  <si>
    <t>2020.12.3</t>
  </si>
  <si>
    <t>C1101</t>
  </si>
  <si>
    <t>业主在外地拍戏没回来</t>
  </si>
  <si>
    <t>C1102</t>
  </si>
  <si>
    <t>春节前来刷卡</t>
  </si>
  <si>
    <t>D0101</t>
  </si>
  <si>
    <t>D0102</t>
  </si>
  <si>
    <t>D0103</t>
  </si>
  <si>
    <t>2020.11.19</t>
  </si>
  <si>
    <t>D0105</t>
  </si>
  <si>
    <t>2020.10.13</t>
  </si>
  <si>
    <t>D0201</t>
  </si>
  <si>
    <t>支付宝</t>
  </si>
  <si>
    <t>2020.10.28</t>
  </si>
  <si>
    <t>D0202</t>
  </si>
  <si>
    <t>D0203</t>
  </si>
  <si>
    <t>2020.12.31</t>
  </si>
  <si>
    <t>D0205</t>
  </si>
  <si>
    <t>D0301</t>
  </si>
  <si>
    <t>2020.11.8</t>
  </si>
  <si>
    <t>D0302</t>
  </si>
  <si>
    <t>2020.11.2</t>
  </si>
  <si>
    <t>D0303</t>
  </si>
  <si>
    <t>2020.11.21</t>
  </si>
  <si>
    <t>D0305</t>
  </si>
  <si>
    <t>D0501</t>
  </si>
  <si>
    <t>D0502</t>
  </si>
  <si>
    <t>D0503</t>
  </si>
  <si>
    <t>D0505</t>
  </si>
  <si>
    <t>空房</t>
  </si>
  <si>
    <t>D0601</t>
  </si>
  <si>
    <t>2020.12.5</t>
  </si>
  <si>
    <t>D0602</t>
  </si>
  <si>
    <t>2020.12.8</t>
  </si>
  <si>
    <t>D0603</t>
  </si>
  <si>
    <t>D0605</t>
  </si>
  <si>
    <t>D0701</t>
  </si>
  <si>
    <t>D0702</t>
  </si>
  <si>
    <t>2020.12.30</t>
  </si>
  <si>
    <t>D0703</t>
  </si>
  <si>
    <t>D0705</t>
  </si>
  <si>
    <t>D0801</t>
  </si>
  <si>
    <t>催过多次 总是过两天交</t>
  </si>
  <si>
    <t>D0802</t>
  </si>
  <si>
    <t>D0803</t>
  </si>
  <si>
    <t>D0805</t>
  </si>
  <si>
    <t>管家说这户的先等等，可能要卖</t>
  </si>
  <si>
    <t>E0101</t>
  </si>
  <si>
    <t>需补1895元</t>
  </si>
  <si>
    <t>E0102</t>
  </si>
  <si>
    <t>E0103</t>
  </si>
  <si>
    <t>催</t>
  </si>
  <si>
    <t>E0202</t>
  </si>
  <si>
    <t>E0301</t>
  </si>
  <si>
    <t>12月底交</t>
  </si>
  <si>
    <t>E0302</t>
  </si>
  <si>
    <t>没钱，两年制冷采暖未交</t>
  </si>
  <si>
    <t>E0303</t>
  </si>
  <si>
    <t>E0501</t>
  </si>
  <si>
    <t>E0502</t>
  </si>
  <si>
    <t>在装修 等等</t>
  </si>
  <si>
    <t>E0503</t>
  </si>
  <si>
    <t>2020.12.4</t>
  </si>
  <si>
    <t>E0601</t>
  </si>
  <si>
    <t>供暖结束交，温度不稳定</t>
  </si>
  <si>
    <t>E0602</t>
  </si>
  <si>
    <t>2020.11.26</t>
  </si>
  <si>
    <t>E0603</t>
  </si>
  <si>
    <t>E0701</t>
  </si>
  <si>
    <t>2020.12.22</t>
  </si>
  <si>
    <t>E0702</t>
  </si>
  <si>
    <t>2020.12.24</t>
  </si>
  <si>
    <t>E0703</t>
  </si>
  <si>
    <t>E0801</t>
  </si>
  <si>
    <t>E0802</t>
  </si>
  <si>
    <t>E0803</t>
  </si>
  <si>
    <t>官司房</t>
  </si>
  <si>
    <t>E0901</t>
  </si>
  <si>
    <t>E0902</t>
  </si>
  <si>
    <t>E0903</t>
  </si>
  <si>
    <t>地暖</t>
  </si>
  <si>
    <t>E1001</t>
  </si>
  <si>
    <t>不暖和，19年打了折</t>
  </si>
  <si>
    <t>E1002</t>
  </si>
  <si>
    <t>因制冷包干先交了，体验不好，所以供暖等到结束交</t>
  </si>
  <si>
    <t>E1003</t>
  </si>
  <si>
    <t>E1102</t>
  </si>
  <si>
    <t>F0101</t>
  </si>
  <si>
    <t>F0102</t>
  </si>
  <si>
    <t>2020.10.27</t>
  </si>
  <si>
    <t>F0103</t>
  </si>
  <si>
    <t>F0105</t>
  </si>
  <si>
    <t>2020.11.5</t>
  </si>
  <si>
    <t>F0201</t>
  </si>
  <si>
    <t>2021.1.25</t>
  </si>
  <si>
    <t>空房，明年如果租出去就交全额，租不出去就交60%</t>
  </si>
  <si>
    <t>F0202</t>
  </si>
  <si>
    <t>2020.11.11</t>
  </si>
  <si>
    <t>F0203</t>
  </si>
  <si>
    <t>F0205</t>
  </si>
  <si>
    <t>2020.11.12</t>
  </si>
  <si>
    <t>F0301</t>
  </si>
  <si>
    <t>刷卡</t>
  </si>
  <si>
    <t>F0302</t>
  </si>
  <si>
    <t>F0303</t>
  </si>
  <si>
    <t>F0305</t>
  </si>
  <si>
    <t>十几年联系不上</t>
  </si>
  <si>
    <t>F0501</t>
  </si>
  <si>
    <t>2020.11.18</t>
  </si>
  <si>
    <t>F0502</t>
  </si>
  <si>
    <t>F0503</t>
  </si>
  <si>
    <t>F0505</t>
  </si>
  <si>
    <t>F0601</t>
  </si>
  <si>
    <t>F0602</t>
  </si>
  <si>
    <t>2020.11.17</t>
  </si>
  <si>
    <t>F0603</t>
  </si>
  <si>
    <t>装修</t>
  </si>
  <si>
    <t>F0605</t>
  </si>
  <si>
    <t>F0701</t>
  </si>
  <si>
    <t>F0702</t>
  </si>
  <si>
    <t>制冷单价不认可 供暖费不交</t>
  </si>
  <si>
    <t>F0703</t>
  </si>
  <si>
    <t>F0705</t>
  </si>
  <si>
    <t>出差，明年三月份回来交60%</t>
  </si>
  <si>
    <t>F0801</t>
  </si>
  <si>
    <t>2021.1.4</t>
  </si>
  <si>
    <t>F0802</t>
  </si>
  <si>
    <t>F0803</t>
  </si>
  <si>
    <t>F0805</t>
  </si>
  <si>
    <t>地暖60%</t>
  </si>
  <si>
    <t>F0901</t>
  </si>
  <si>
    <t>催了多次，未交，继续催</t>
  </si>
  <si>
    <t>F0902</t>
  </si>
  <si>
    <t>F0903</t>
  </si>
  <si>
    <t>F0905</t>
  </si>
  <si>
    <t>F1001</t>
  </si>
  <si>
    <t>F1002</t>
  </si>
  <si>
    <t>空房 和物业费一起交</t>
  </si>
  <si>
    <t>F1003</t>
  </si>
  <si>
    <t>F1005</t>
  </si>
  <si>
    <t>F1101</t>
  </si>
  <si>
    <t>F1102</t>
  </si>
  <si>
    <t>F1103</t>
  </si>
  <si>
    <t>F1105</t>
  </si>
  <si>
    <t>G0101</t>
  </si>
  <si>
    <t>G0102</t>
  </si>
  <si>
    <t>催女业主</t>
  </si>
  <si>
    <t>G0103</t>
  </si>
  <si>
    <t>G0202</t>
  </si>
  <si>
    <t>G0301</t>
  </si>
  <si>
    <t>G0302</t>
  </si>
  <si>
    <t>G0303</t>
  </si>
  <si>
    <t>G0501</t>
  </si>
  <si>
    <t>业主在美国</t>
  </si>
  <si>
    <t>G0502</t>
  </si>
  <si>
    <t>G0503</t>
  </si>
  <si>
    <t>交物业费时一起</t>
  </si>
  <si>
    <t>G0601</t>
  </si>
  <si>
    <t>G0602</t>
  </si>
  <si>
    <t xml:space="preserve">不暖和 </t>
  </si>
  <si>
    <t>G0603</t>
  </si>
  <si>
    <t>G0701</t>
  </si>
  <si>
    <t>G0702</t>
  </si>
  <si>
    <t>G0703</t>
  </si>
  <si>
    <t>G0801</t>
  </si>
  <si>
    <t>空房 管家收物业费时帮问</t>
  </si>
  <si>
    <t>G0802</t>
  </si>
  <si>
    <t>G0803</t>
  </si>
  <si>
    <t>G0901</t>
  </si>
  <si>
    <t>G0902</t>
  </si>
  <si>
    <t>G0903</t>
  </si>
  <si>
    <t>G1001</t>
  </si>
  <si>
    <t>G1002</t>
  </si>
  <si>
    <t>2020.8.18</t>
  </si>
  <si>
    <t>G1003</t>
  </si>
  <si>
    <t>G1102</t>
  </si>
  <si>
    <t>2020.10.21</t>
  </si>
  <si>
    <t>H0101</t>
  </si>
  <si>
    <t>H0202</t>
  </si>
  <si>
    <t>H0203</t>
  </si>
  <si>
    <t>联系不上</t>
  </si>
  <si>
    <t>H0205</t>
  </si>
  <si>
    <t>2020.12.10</t>
  </si>
  <si>
    <t>H0206</t>
  </si>
  <si>
    <t>H0301</t>
  </si>
  <si>
    <t>物业老总不收费</t>
  </si>
  <si>
    <t>H0302</t>
  </si>
  <si>
    <t>H0303</t>
  </si>
  <si>
    <t>H0305</t>
  </si>
  <si>
    <t>H0306</t>
  </si>
  <si>
    <t>H0502</t>
  </si>
  <si>
    <t>H0503</t>
  </si>
  <si>
    <t>H0505</t>
  </si>
  <si>
    <t>H0506</t>
  </si>
  <si>
    <t>H0601</t>
  </si>
  <si>
    <t>需补2641元</t>
  </si>
  <si>
    <t>殷桃</t>
  </si>
  <si>
    <t>H0602</t>
  </si>
  <si>
    <t>H0603</t>
  </si>
  <si>
    <t>2020.12.25</t>
  </si>
  <si>
    <t>客户使用78天按照100%缴费 另按60%</t>
  </si>
  <si>
    <t>H0605</t>
  </si>
  <si>
    <t>H0606</t>
  </si>
  <si>
    <t>2020.11.6</t>
  </si>
  <si>
    <t>H0702</t>
  </si>
  <si>
    <t>H0703</t>
  </si>
  <si>
    <t>H0705</t>
  </si>
  <si>
    <t>H0706</t>
  </si>
  <si>
    <t>H0801</t>
  </si>
  <si>
    <t>2020.12.16</t>
  </si>
  <si>
    <t>H0802</t>
  </si>
  <si>
    <t>H0803</t>
  </si>
  <si>
    <t>开</t>
  </si>
  <si>
    <t>H0805</t>
  </si>
  <si>
    <t>H0806</t>
  </si>
  <si>
    <t>H0902</t>
  </si>
  <si>
    <t>H0903</t>
  </si>
  <si>
    <t>H0905</t>
  </si>
  <si>
    <t>H0906</t>
  </si>
  <si>
    <t>H1001</t>
  </si>
  <si>
    <t>H1002</t>
  </si>
  <si>
    <t>H1003</t>
  </si>
  <si>
    <t>H1005</t>
  </si>
  <si>
    <t>H1006</t>
  </si>
  <si>
    <t>H1102</t>
  </si>
  <si>
    <t>H1103</t>
  </si>
  <si>
    <t>H1105</t>
  </si>
  <si>
    <t>H1106</t>
  </si>
  <si>
    <t>2020.10.30</t>
  </si>
  <si>
    <t>H1201</t>
  </si>
  <si>
    <t>H1202</t>
  </si>
  <si>
    <t>H1203</t>
  </si>
  <si>
    <t>H1205</t>
  </si>
  <si>
    <t>瞿颖家，人在泰国未回来</t>
  </si>
  <si>
    <t>H1206</t>
  </si>
  <si>
    <t>H1502</t>
  </si>
  <si>
    <t>业主病了，过几天就交。12/4</t>
  </si>
  <si>
    <t>H1503</t>
  </si>
  <si>
    <t>H1505</t>
  </si>
  <si>
    <t>有协议</t>
  </si>
  <si>
    <t>H1506</t>
  </si>
  <si>
    <t>H1601</t>
  </si>
  <si>
    <t>毛坯房</t>
  </si>
  <si>
    <t>H1602</t>
  </si>
  <si>
    <t>H1603</t>
  </si>
  <si>
    <t>H1605</t>
  </si>
  <si>
    <t>H1606</t>
  </si>
  <si>
    <t>H1702</t>
  </si>
  <si>
    <t>伊梦家</t>
  </si>
  <si>
    <t>H1703</t>
  </si>
  <si>
    <t>H1705</t>
  </si>
  <si>
    <t>2021.1.13</t>
  </si>
  <si>
    <t>H1706</t>
  </si>
  <si>
    <t>H1801</t>
  </si>
  <si>
    <t>H1802</t>
  </si>
  <si>
    <t>H1803</t>
  </si>
  <si>
    <t>H1805</t>
  </si>
  <si>
    <t>H1806</t>
  </si>
  <si>
    <t>不住人，60%不愿意交，让关了不用。</t>
  </si>
  <si>
    <t>H1902</t>
  </si>
  <si>
    <t>H1903</t>
  </si>
  <si>
    <t>2020.10.29</t>
  </si>
  <si>
    <t>H1905</t>
  </si>
  <si>
    <t>张艺谋投资人现在不景气没有钱，物业费已两年没有来交了</t>
  </si>
  <si>
    <t>H1906</t>
  </si>
  <si>
    <t>H2001</t>
  </si>
  <si>
    <t>2020.11.25</t>
  </si>
  <si>
    <t>H2002</t>
  </si>
  <si>
    <t>H2003</t>
  </si>
  <si>
    <t>H2005</t>
  </si>
  <si>
    <t>H2006</t>
  </si>
  <si>
    <t>H2102</t>
  </si>
  <si>
    <t>私转公</t>
  </si>
  <si>
    <t>H2103</t>
  </si>
  <si>
    <t>催了多次，管家说每年都是12月底交。</t>
  </si>
  <si>
    <t>H2105</t>
  </si>
  <si>
    <t>天上人间老板房没钱，物业说只能先挂着账物业费也欠两年未交了</t>
  </si>
  <si>
    <t>H2106</t>
  </si>
  <si>
    <t>H2201</t>
  </si>
  <si>
    <t>俱乐部</t>
  </si>
  <si>
    <t>201-2020年多付扣除</t>
  </si>
  <si>
    <t>俱乐部（超过标准供暖高0.5米）面积供暖费=2237.21*45+（2237.21*45*0.125*0.5）=106966.60元，因多支付给我司150,340.51元，应退还43,373.91元，2020-2021年的供暖费少支付43,373.91，从俱乐部扣除</t>
  </si>
  <si>
    <t>2020年夏季制冷费</t>
  </si>
  <si>
    <t>房号</t>
  </si>
  <si>
    <t>应收金额</t>
  </si>
  <si>
    <t>实收金额</t>
  </si>
  <si>
    <t>缴费比例</t>
  </si>
  <si>
    <t>缴费方案</t>
  </si>
  <si>
    <t>缴费方式</t>
  </si>
  <si>
    <t>缴费时间</t>
  </si>
  <si>
    <t>包干趸交</t>
  </si>
  <si>
    <t>2020.10.31</t>
  </si>
  <si>
    <t>租户交</t>
  </si>
  <si>
    <t>关</t>
  </si>
  <si>
    <t>业主群不交</t>
  </si>
  <si>
    <t>流量</t>
  </si>
  <si>
    <t>2020.10.16</t>
  </si>
  <si>
    <t>包干全交</t>
  </si>
  <si>
    <t>流量部分</t>
  </si>
  <si>
    <t>2020.7.26</t>
  </si>
  <si>
    <t>2020.7.2</t>
  </si>
  <si>
    <t>2020.9.8</t>
  </si>
  <si>
    <t>流量全交</t>
  </si>
  <si>
    <t>2020.7.8</t>
  </si>
  <si>
    <t>2020.9.29</t>
  </si>
  <si>
    <t>2020.7.13</t>
  </si>
  <si>
    <t>已退租</t>
  </si>
  <si>
    <t>包月</t>
  </si>
  <si>
    <t>2020.8.31</t>
  </si>
  <si>
    <t>8.27关阀</t>
  </si>
  <si>
    <t>22020.11.23</t>
  </si>
  <si>
    <t>微邮付微信</t>
  </si>
  <si>
    <t>2021.1.14</t>
  </si>
  <si>
    <t>2020.8.12</t>
  </si>
  <si>
    <t>包月趸交</t>
  </si>
  <si>
    <t>2020.7.3</t>
  </si>
  <si>
    <t>2020.9.18</t>
  </si>
  <si>
    <t>小POS机</t>
  </si>
  <si>
    <t>2020.7.14</t>
  </si>
  <si>
    <t>2020.7.7</t>
  </si>
  <si>
    <t>2020.9.22</t>
  </si>
  <si>
    <t>2020.9.20</t>
  </si>
  <si>
    <t>冷暖</t>
  </si>
  <si>
    <t>2020.6.26</t>
  </si>
  <si>
    <t>2020.7.1</t>
  </si>
  <si>
    <t>2020.7.23</t>
  </si>
  <si>
    <t>2020.7.20</t>
  </si>
  <si>
    <t>2020.9.15</t>
  </si>
  <si>
    <t>2020.7.30</t>
  </si>
  <si>
    <t>2020.5.13</t>
  </si>
  <si>
    <t>2020.8.19</t>
  </si>
  <si>
    <t>流量结清</t>
  </si>
  <si>
    <t>退租</t>
  </si>
  <si>
    <t>包月8.9.10</t>
  </si>
  <si>
    <t>月包干3个月</t>
  </si>
  <si>
    <t>2020.7.31</t>
  </si>
  <si>
    <t>一层商户包干</t>
  </si>
  <si>
    <t>佳翊汇</t>
  </si>
  <si>
    <t>予森服装</t>
  </si>
  <si>
    <t>广禾堂</t>
  </si>
  <si>
    <t>佳翊汇地下室</t>
  </si>
  <si>
    <t>现金</t>
  </si>
  <si>
    <t>2021.1.12</t>
  </si>
  <si>
    <t>优惠384</t>
  </si>
  <si>
    <t>包干</t>
  </si>
  <si>
    <t>国际男孩</t>
  </si>
  <si>
    <t>合计</t>
  </si>
  <si>
    <t>和乔丽晶业主房号、面积2020年夏季收费登记表</t>
  </si>
  <si>
    <t>5.15-6.15</t>
  </si>
  <si>
    <t>6.15-7.15</t>
  </si>
  <si>
    <t>7.15-8.15</t>
  </si>
  <si>
    <t>8.15-9.15</t>
  </si>
  <si>
    <t>9.15-10.15</t>
  </si>
  <si>
    <t>30（元）/平米/制冷季</t>
  </si>
  <si>
    <t>7.5（元）/平米/月</t>
  </si>
  <si>
    <t>月度应收（元）</t>
  </si>
  <si>
    <t>月度实收（元）</t>
  </si>
  <si>
    <t>总应收</t>
  </si>
  <si>
    <t>总实收</t>
  </si>
  <si>
    <t>交费比例</t>
  </si>
  <si>
    <t>交费方案</t>
  </si>
  <si>
    <t>是否收款</t>
  </si>
  <si>
    <t>联系电话</t>
  </si>
  <si>
    <t>发票抬头</t>
  </si>
  <si>
    <t>税号</t>
  </si>
  <si>
    <t>开票日期</t>
  </si>
  <si>
    <t>发票号码</t>
  </si>
  <si>
    <t>领票日期</t>
  </si>
  <si>
    <t>是否收款情况序列</t>
  </si>
  <si>
    <t>关阀</t>
  </si>
  <si>
    <t>包干未交</t>
  </si>
  <si>
    <t>月计量全交</t>
  </si>
  <si>
    <t>月计量部分交</t>
  </si>
  <si>
    <t>流量交部分</t>
  </si>
  <si>
    <t>流量未交</t>
  </si>
  <si>
    <t>物业房不交费</t>
  </si>
  <si>
    <t>关阀不用</t>
  </si>
  <si>
    <t>拒交</t>
  </si>
  <si>
    <t>现金.</t>
  </si>
  <si>
    <t>流量结清退租</t>
  </si>
  <si>
    <t>长年空房，找不到人</t>
  </si>
  <si>
    <t>包月（9月包月费用算3/1）</t>
  </si>
  <si>
    <t>8/27关阀</t>
  </si>
  <si>
    <t>对公帐户</t>
  </si>
  <si>
    <t>李玲玉</t>
  </si>
  <si>
    <t>等抄表</t>
  </si>
  <si>
    <t>复式结构，有表，以前夏天去青岛，今年等他女儿回来再说交费的事</t>
  </si>
  <si>
    <t>冷暖支付宝</t>
  </si>
  <si>
    <t>陆海空，对1.9不接受，还要开阀，18日先交供暖，交完再谈供冷费</t>
  </si>
  <si>
    <t>包月已交</t>
  </si>
  <si>
    <t>和采暖费一起交的</t>
  </si>
  <si>
    <t>对公转帐</t>
  </si>
  <si>
    <t>冷暖微信1829.8+现金3200</t>
  </si>
  <si>
    <t>包月已交（8.9.10）</t>
  </si>
  <si>
    <t>包干趸交(F1002各交一半)</t>
  </si>
  <si>
    <t>包干趸交(F0502各交一半)</t>
  </si>
  <si>
    <t>包月已交（6.7.8）</t>
  </si>
  <si>
    <t>卡表，6.20换表</t>
  </si>
  <si>
    <t>卡表，6.21换表</t>
  </si>
  <si>
    <t>阀门关</t>
  </si>
  <si>
    <t>卡表,6.21换表</t>
  </si>
  <si>
    <t>无电池</t>
  </si>
  <si>
    <t>卡表，6.22换表</t>
  </si>
  <si>
    <t>刷POS机</t>
  </si>
  <si>
    <t>物业</t>
  </si>
  <si>
    <t>表坏，物业老总</t>
  </si>
  <si>
    <t>H503 这是个新租户，６月４日住进的租住合同是10日的，说从４日到今天走了２３６个字，现在还想考虑一下，看到７月１５日是多少字，再选择交费方法</t>
  </si>
  <si>
    <t>包月已交（7.8）</t>
  </si>
  <si>
    <t>美洋物业</t>
  </si>
  <si>
    <t>物业集团老总</t>
  </si>
  <si>
    <t>新表坏，走包月</t>
  </si>
  <si>
    <t>表坏，毛坯房</t>
  </si>
  <si>
    <t>表坏，物业6.25换表</t>
  </si>
  <si>
    <t>表坏，物业6.22换表</t>
  </si>
  <si>
    <t>表坏，包干H2201</t>
  </si>
  <si>
    <t>锁门</t>
  </si>
  <si>
    <t>1户已包干</t>
  </si>
  <si>
    <t>沈冰</t>
  </si>
  <si>
    <t>表坏,6.25换表</t>
  </si>
  <si>
    <t>2020年夏季，关阀不用制冷房间共84家。</t>
  </si>
  <si>
    <t>橙色部分业主群不交制冷费，27家，共计制冷88068.4元，占比0.94%</t>
  </si>
  <si>
    <t>和乔丽晶业主房号、面积冬季收费登记表</t>
  </si>
  <si>
    <t>本季应收金额（元）</t>
  </si>
  <si>
    <t>收费方式</t>
  </si>
  <si>
    <t>是否收款序列</t>
  </si>
  <si>
    <t>收费方式序列</t>
  </si>
  <si>
    <t>全额已收</t>
  </si>
  <si>
    <t>于晓敏</t>
  </si>
  <si>
    <t>国外，联系不上</t>
  </si>
  <si>
    <t>催款</t>
  </si>
  <si>
    <t>空房，找不到人</t>
  </si>
  <si>
    <t>交60%</t>
  </si>
  <si>
    <t>POS刷卡</t>
  </si>
  <si>
    <t>小POS刷卡</t>
  </si>
  <si>
    <t>李兵</t>
  </si>
  <si>
    <t>安得膜分离技术工程（北京）有限公司</t>
  </si>
  <si>
    <t>91110113600062352U</t>
  </si>
  <si>
    <t>北京智美金博科技有限公司</t>
  </si>
  <si>
    <t>911101083483480167</t>
  </si>
  <si>
    <t>年底付物业费时一起交供暖</t>
  </si>
  <si>
    <t>让关阀，不用</t>
  </si>
  <si>
    <t>拍卖房，无人交</t>
  </si>
  <si>
    <t>空房，人在加拿大，19年未交</t>
  </si>
  <si>
    <t>租户，制冷不交，催</t>
  </si>
  <si>
    <t>北京美洋物业管理有限公司</t>
  </si>
  <si>
    <t>9111010569165597X7</t>
  </si>
  <si>
    <t>空房，再等等看能不能租出去</t>
  </si>
  <si>
    <t>北京凡思垣管理咨询有限公司/91110105MA01FK5H5C</t>
  </si>
  <si>
    <t>斯伦贝谢（中国）投资有限公司</t>
  </si>
  <si>
    <t>911100003216937767</t>
  </si>
  <si>
    <t>家里是地暖，春节之后交供暖费</t>
  </si>
  <si>
    <t>中视时尚影视发展有限公司</t>
  </si>
  <si>
    <t>91110105074122318E</t>
  </si>
  <si>
    <t>北京中加美康投资顾问有限公司</t>
  </si>
  <si>
    <t>91110000717774804A</t>
  </si>
  <si>
    <t>国新国际投资咨询有限公司</t>
  </si>
  <si>
    <t>91330100MA27YPYC5F</t>
  </si>
  <si>
    <t>牛女士</t>
  </si>
  <si>
    <t>张晓娟</t>
  </si>
  <si>
    <t>四海友诚（北京）商贸有限责任公司</t>
  </si>
  <si>
    <t>91110105746716160R</t>
  </si>
  <si>
    <t>伊梦家，四套房，年底一起交</t>
  </si>
  <si>
    <t>两次上门催了，未交，继续催</t>
  </si>
  <si>
    <t>常熟美迪洋皮件有限公司/91320581608251019R</t>
  </si>
  <si>
    <t>国药集团联合医疗器械有限公司</t>
  </si>
  <si>
    <t>911101057178521397</t>
  </si>
  <si>
    <t>霍尔果斯火天大有文化传媒有限公司/</t>
  </si>
  <si>
    <t>91654 004MA 77AA9 K9L</t>
  </si>
  <si>
    <t>温度不达标，楼上楼下17.18度。</t>
  </si>
  <si>
    <t>瞬联软件科技（北京）有限公司9111010871774578X3</t>
  </si>
  <si>
    <t>老赖，物业费不交，已起诉，正在走法律程序</t>
  </si>
  <si>
    <r>
      <rPr>
        <sz val="10"/>
        <rFont val="宋体"/>
        <charset val="134"/>
      </rPr>
      <t>G</t>
    </r>
    <r>
      <rPr>
        <sz val="10"/>
        <rFont val="宋体"/>
        <charset val="134"/>
      </rPr>
      <t>UAN LI</t>
    </r>
  </si>
  <si>
    <t>老赖，拍卖房</t>
  </si>
  <si>
    <t>拍卖房</t>
  </si>
  <si>
    <t>空房，管家最后收</t>
  </si>
  <si>
    <t>张桐瑞</t>
  </si>
  <si>
    <t>中国工商银行股份有限公司北京市分行</t>
  </si>
  <si>
    <t>91110000801109401W</t>
  </si>
  <si>
    <t>中国对外艺术展览有限公司</t>
  </si>
  <si>
    <t>91110000400003622U</t>
  </si>
  <si>
    <t>国机资产管理有限公司</t>
  </si>
  <si>
    <t>911100001011216299</t>
  </si>
  <si>
    <t>公司财务放假</t>
  </si>
  <si>
    <t>北京优品新视界影视制作有限公司</t>
  </si>
  <si>
    <t>91110105558553122P</t>
  </si>
  <si>
    <t>业主在外地拍戏，还没回来</t>
  </si>
  <si>
    <t>春节前付，来刷卡</t>
  </si>
  <si>
    <t>北京北控城市发展集团有限公司/</t>
  </si>
  <si>
    <t>91110105MA01PX7U45</t>
  </si>
  <si>
    <t>河北昊德橡塑有限公司/</t>
  </si>
  <si>
    <t>91131122665280959T</t>
  </si>
  <si>
    <t>浙江东阳行运星影视文化有限公司</t>
  </si>
  <si>
    <t>91330783MA28E2EP3Y</t>
  </si>
  <si>
    <t>湖北本草汇科技有限公司/91420527MA48BC231J</t>
  </si>
  <si>
    <t>北京瑞华赢科技发展有限公司</t>
  </si>
  <si>
    <t>911103027226192351</t>
  </si>
  <si>
    <t>北京开元盛世登记注册代理事务所（普通合伙）</t>
  </si>
  <si>
    <t>91110000101190683U</t>
  </si>
  <si>
    <t>D601</t>
  </si>
  <si>
    <t>万晓武</t>
  </si>
  <si>
    <t>11/25业主在国外回来，还在集中隔离</t>
  </si>
  <si>
    <t>跟702一家</t>
  </si>
  <si>
    <t>北京春雨通达技术开发有限公司</t>
  </si>
  <si>
    <t>91110105686925867R</t>
  </si>
  <si>
    <t>催过多次，总是过两天交</t>
  </si>
  <si>
    <t>耿耿</t>
  </si>
  <si>
    <t>D805 王云龙</t>
  </si>
  <si>
    <t>催。</t>
  </si>
  <si>
    <t>在装修，等等</t>
  </si>
  <si>
    <t>深圳市中加建设有限公司</t>
  </si>
  <si>
    <t>91440300585648063E</t>
  </si>
  <si>
    <t>苏桓</t>
  </si>
  <si>
    <t>北京奥西凯瑞机械销售有限公司</t>
  </si>
  <si>
    <t>91110105795975070M</t>
  </si>
  <si>
    <t>曾国卫</t>
  </si>
  <si>
    <t>中国光大银行股份有限公司</t>
  </si>
  <si>
    <t>91110000100011743X</t>
  </si>
  <si>
    <t>张羽</t>
  </si>
  <si>
    <t>北京柏安达文化传播有限公司</t>
  </si>
  <si>
    <t>91110105MA01HBY74J</t>
  </si>
  <si>
    <t>和宜齐</t>
  </si>
  <si>
    <t>中国国际航空公司 客舱七部 谷雨</t>
  </si>
  <si>
    <t>官晴</t>
  </si>
  <si>
    <t>上海本颂企业管理咨询合伙企业（有限合伙）</t>
  </si>
  <si>
    <t>91310230MA1K1KXM70</t>
  </si>
  <si>
    <t>厦门市集美区箐琳儿影视工作室</t>
  </si>
  <si>
    <t>91350211MA2XNTQ00D</t>
  </si>
  <si>
    <t>业主不在北京，春节前后来交</t>
  </si>
  <si>
    <t>催业主张家珍，催过多次，说制冷费单价不解决，先不交</t>
  </si>
  <si>
    <t>佳总</t>
  </si>
  <si>
    <t>北京好心眼儿文化发展有限公司</t>
  </si>
  <si>
    <t>91110105MA01BP09X0</t>
  </si>
  <si>
    <t>催了对次，未交，继续催</t>
  </si>
  <si>
    <t>北京朗道文化发展有限公司</t>
  </si>
  <si>
    <t>91110105780234720Y</t>
  </si>
  <si>
    <t>北京曙光名苑投资咨询有限公司</t>
  </si>
  <si>
    <t>91110116592326943L</t>
  </si>
  <si>
    <t>交物业费时一起交</t>
  </si>
  <si>
    <t>北京国政光耀教育科技有限责任公司</t>
  </si>
  <si>
    <t>91110108597681813A</t>
  </si>
  <si>
    <t>李梅</t>
  </si>
  <si>
    <t>北京中演环球艺术制作有限责任公司/91110 10163 36866 55E</t>
  </si>
  <si>
    <t>张建煌</t>
  </si>
  <si>
    <t>丁宜娟</t>
  </si>
  <si>
    <t>交物业费时一起交。</t>
  </si>
  <si>
    <t>诺晨（北京）贸易有限公司</t>
  </si>
  <si>
    <t>91110105089637525B</t>
  </si>
  <si>
    <t>温度不够，已报修</t>
  </si>
  <si>
    <t>上海汇玛信息科技有限公司</t>
  </si>
  <si>
    <t>91310118084063470F</t>
  </si>
  <si>
    <t>赵芊</t>
  </si>
  <si>
    <t>牧澳（上海）国际贸易有限公司</t>
  </si>
  <si>
    <t>91310115MA1K3CL85A</t>
  </si>
  <si>
    <t>未联系上业主，管家收物业费问下交供暖，空房</t>
  </si>
  <si>
    <t>北京天浩盛世娱乐文化有限公司</t>
  </si>
  <si>
    <t>91110101327136874R</t>
  </si>
  <si>
    <t>李艳</t>
  </si>
  <si>
    <t>梁在</t>
  </si>
  <si>
    <t>张未然</t>
  </si>
  <si>
    <t>卡刷不上,美洋物业代收</t>
  </si>
  <si>
    <t>未联系上业主</t>
  </si>
  <si>
    <t>物业老总，不收费</t>
  </si>
  <si>
    <t>南京世嘉融企业管理合伙企业（有限合伙）</t>
  </si>
  <si>
    <t>91320100MA1NRWFH9M</t>
  </si>
  <si>
    <t>北京环能兴业科技开发有限公司</t>
  </si>
  <si>
    <t>91110105751312953B</t>
  </si>
  <si>
    <t>肖先生</t>
  </si>
  <si>
    <t>统和天成影视制作（北京）有限公司</t>
  </si>
  <si>
    <t>91110105675067596N</t>
  </si>
  <si>
    <t>客户汇到了美洋物业账上</t>
  </si>
  <si>
    <t>成华实业有限公司</t>
  </si>
  <si>
    <t>91110102700227070E</t>
  </si>
  <si>
    <t>新元素壹佰（北京）国际公关顾问有限公司</t>
  </si>
  <si>
    <t>91110101783222629P</t>
  </si>
  <si>
    <t>采暖结束交</t>
  </si>
  <si>
    <t>空房，催60%</t>
  </si>
  <si>
    <t>已催多次，说最后跟物业费一起支付</t>
  </si>
  <si>
    <t>已催多次，管家说这户没问题，到月底会跟物业费一起支付</t>
  </si>
  <si>
    <t>上海化云科技有限公司</t>
  </si>
  <si>
    <t>91310115301440042L</t>
  </si>
  <si>
    <t>与1202一家</t>
  </si>
  <si>
    <t>无人住</t>
  </si>
  <si>
    <t>2020.3.31开发票</t>
  </si>
  <si>
    <t>供暖结束交，刚把19年的结清</t>
  </si>
  <si>
    <t>北京汇盈高科投资管理有限责任公司</t>
  </si>
  <si>
    <t>91110117569513724M</t>
  </si>
  <si>
    <t>空房，账单已给管家</t>
  </si>
  <si>
    <t>与H1705一家</t>
  </si>
  <si>
    <t>张艺谋投资人，现在不景气，没有钱，物业费已两年没有来交了，</t>
  </si>
  <si>
    <t>与H1905一家</t>
  </si>
  <si>
    <t>天上人间老板房，没钱，物业说只能先挂着账，物业费也欠两年未交了</t>
  </si>
  <si>
    <t>与H2105一家</t>
  </si>
  <si>
    <t>美洋物业交H101</t>
  </si>
  <si>
    <t>地下</t>
  </si>
  <si>
    <t>供暖季有税收优惠，制冷季无税收优惠</t>
  </si>
</sst>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0.00\)"/>
    <numFmt numFmtId="178" formatCode="0.00;[Red]0.00"/>
    <numFmt numFmtId="179" formatCode="0.0%"/>
    <numFmt numFmtId="180" formatCode="0.0_ "/>
    <numFmt numFmtId="181" formatCode="yyyy/m/d;@"/>
  </numFmts>
  <fonts count="49">
    <font>
      <sz val="11"/>
      <color theme="1"/>
      <name val="宋体"/>
      <charset val="134"/>
      <scheme val="minor"/>
    </font>
    <font>
      <sz val="12"/>
      <name val="宋体"/>
      <charset val="134"/>
    </font>
    <font>
      <b/>
      <sz val="12"/>
      <color theme="1"/>
      <name val="宋体"/>
      <charset val="134"/>
      <scheme val="minor"/>
    </font>
    <font>
      <sz val="10"/>
      <color theme="1"/>
      <name val="宋体"/>
      <charset val="134"/>
      <scheme val="minor"/>
    </font>
    <font>
      <sz val="10"/>
      <name val="宋体"/>
      <charset val="134"/>
    </font>
    <font>
      <b/>
      <sz val="12"/>
      <name val="宋体"/>
      <charset val="134"/>
      <scheme val="minor"/>
    </font>
    <font>
      <sz val="10"/>
      <name val="宋体"/>
      <charset val="134"/>
      <scheme val="minor"/>
    </font>
    <font>
      <sz val="10"/>
      <color rgb="FFFF0000"/>
      <name val="宋体"/>
      <charset val="134"/>
    </font>
    <font>
      <b/>
      <sz val="10"/>
      <color theme="1"/>
      <name val="宋体"/>
      <charset val="134"/>
      <scheme val="minor"/>
    </font>
    <font>
      <sz val="10"/>
      <color theme="1"/>
      <name val="宋体"/>
      <charset val="134"/>
    </font>
    <font>
      <sz val="8"/>
      <name val="宋体"/>
      <charset val="134"/>
    </font>
    <font>
      <sz val="8"/>
      <color theme="1"/>
      <name val="宋体"/>
      <charset val="134"/>
      <scheme val="minor"/>
    </font>
    <font>
      <sz val="9"/>
      <name val="宋体"/>
      <charset val="134"/>
    </font>
    <font>
      <sz val="9"/>
      <color rgb="FF2E2E2E"/>
      <name val="Arial"/>
      <charset val="0"/>
    </font>
    <font>
      <sz val="10"/>
      <color rgb="FFFF0000"/>
      <name val="宋体"/>
      <charset val="134"/>
      <scheme val="minor"/>
    </font>
    <font>
      <sz val="11"/>
      <name val="宋体"/>
      <charset val="134"/>
    </font>
    <font>
      <sz val="10"/>
      <color indexed="63"/>
      <name val="宋体"/>
      <charset val="134"/>
    </font>
    <font>
      <sz val="10"/>
      <color indexed="8"/>
      <name val="宋体"/>
      <charset val="134"/>
    </font>
    <font>
      <sz val="9"/>
      <color theme="1"/>
      <name val="宋体"/>
      <charset val="134"/>
      <scheme val="minor"/>
    </font>
    <font>
      <sz val="14"/>
      <name val="宋体"/>
      <charset val="134"/>
    </font>
    <font>
      <sz val="12"/>
      <color theme="1"/>
      <name val="宋体"/>
      <charset val="134"/>
      <scheme val="minor"/>
    </font>
    <font>
      <sz val="12"/>
      <color rgb="FFFF0000"/>
      <name val="宋体"/>
      <charset val="134"/>
    </font>
    <font>
      <sz val="12"/>
      <color theme="1"/>
      <name val="宋体"/>
      <charset val="134"/>
      <scheme val="major"/>
    </font>
    <font>
      <b/>
      <sz val="12"/>
      <color theme="1"/>
      <name val="宋体"/>
      <charset val="134"/>
      <scheme val="major"/>
    </font>
    <font>
      <sz val="12"/>
      <color rgb="FFFF0000"/>
      <name val="宋体"/>
      <charset val="134"/>
      <scheme val="minor"/>
    </font>
    <font>
      <sz val="12"/>
      <color theme="1"/>
      <name val="宋体"/>
      <charset val="134"/>
    </font>
    <font>
      <sz val="11"/>
      <color rgb="FFFF00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b/>
      <sz val="12"/>
      <color theme="9"/>
      <name val="宋体"/>
      <charset val="134"/>
      <scheme val="major"/>
    </font>
    <font>
      <b/>
      <sz val="12"/>
      <color rgb="FFFFFF00"/>
      <name val="宋体"/>
      <charset val="134"/>
      <scheme val="major"/>
    </font>
    <font>
      <sz val="9"/>
      <name val="宋体"/>
      <charset val="134"/>
    </font>
    <font>
      <b/>
      <sz val="9"/>
      <name val="宋体"/>
      <charset val="134"/>
    </font>
  </fonts>
  <fills count="44">
    <fill>
      <patternFill patternType="none"/>
    </fill>
    <fill>
      <patternFill patternType="gray125"/>
    </fill>
    <fill>
      <patternFill patternType="solid">
        <fgColor rgb="FF92D050"/>
        <bgColor indexed="64"/>
      </patternFill>
    </fill>
    <fill>
      <patternFill patternType="solid">
        <fgColor theme="7" tint="0.799981688894314"/>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5"/>
        <bgColor indexed="64"/>
      </patternFill>
    </fill>
    <fill>
      <patternFill patternType="solid">
        <fgColor rgb="FFFFF2CC"/>
        <bgColor indexed="64"/>
      </patternFill>
    </fill>
    <fill>
      <patternFill patternType="solid">
        <fgColor indexed="50"/>
        <bgColor indexed="64"/>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theme="9"/>
        <bgColor indexed="64"/>
      </patternFill>
    </fill>
    <fill>
      <patternFill patternType="solid">
        <fgColor rgb="FFFFE8A9"/>
        <bgColor indexed="64"/>
      </patternFill>
    </fill>
    <fill>
      <patternFill patternType="solid">
        <fgColor rgb="FFBDD7EE"/>
        <bgColor indexed="64"/>
      </patternFill>
    </fill>
    <fill>
      <patternFill patternType="solid">
        <fgColor theme="4" tint="0.6"/>
        <bgColor indexed="64"/>
      </patternFill>
    </fill>
    <fill>
      <patternFill patternType="solid">
        <fgColor theme="8"/>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6"/>
        <bgColor indexed="64"/>
      </patternFill>
    </fill>
    <fill>
      <patternFill patternType="solid">
        <fgColor theme="5"/>
        <bgColor indexed="64"/>
      </patternFill>
    </fill>
    <fill>
      <patternFill patternType="solid">
        <fgColor theme="7"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9" tint="0.799981688894314"/>
        <bgColor indexed="64"/>
      </patternFill>
    </fill>
    <fill>
      <patternFill patternType="solid">
        <fgColor rgb="FFA5A5A5"/>
        <bgColor indexed="64"/>
      </patternFill>
    </fill>
    <fill>
      <patternFill patternType="solid">
        <fgColor theme="7"/>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599993896298105"/>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8" fillId="17" borderId="0" applyNumberFormat="0" applyBorder="0" applyAlignment="0" applyProtection="0">
      <alignment vertical="center"/>
    </xf>
    <xf numFmtId="0" fontId="29" fillId="1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21" borderId="0" applyNumberFormat="0" applyBorder="0" applyAlignment="0" applyProtection="0">
      <alignment vertical="center"/>
    </xf>
    <xf numFmtId="0" fontId="30" fillId="20" borderId="0" applyNumberFormat="0" applyBorder="0" applyAlignment="0" applyProtection="0">
      <alignment vertical="center"/>
    </xf>
    <xf numFmtId="43" fontId="0" fillId="0" borderId="0" applyFont="0" applyFill="0" applyBorder="0" applyAlignment="0" applyProtection="0">
      <alignment vertical="center"/>
    </xf>
    <xf numFmtId="0" fontId="27" fillId="23"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24" borderId="14" applyNumberFormat="0" applyFont="0" applyAlignment="0" applyProtection="0">
      <alignment vertical="center"/>
    </xf>
    <xf numFmtId="0" fontId="27" fillId="26" borderId="0" applyNumberFormat="0" applyBorder="0" applyAlignment="0" applyProtection="0">
      <alignment vertical="center"/>
    </xf>
    <xf numFmtId="0" fontId="3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5" applyNumberFormat="0" applyFill="0" applyAlignment="0" applyProtection="0">
      <alignment vertical="center"/>
    </xf>
    <xf numFmtId="0" fontId="39" fillId="0" borderId="15" applyNumberFormat="0" applyFill="0" applyAlignment="0" applyProtection="0">
      <alignment vertical="center"/>
    </xf>
    <xf numFmtId="0" fontId="27" fillId="25" borderId="0" applyNumberFormat="0" applyBorder="0" applyAlignment="0" applyProtection="0">
      <alignment vertical="center"/>
    </xf>
    <xf numFmtId="0" fontId="35" fillId="0" borderId="16" applyNumberFormat="0" applyFill="0" applyAlignment="0" applyProtection="0">
      <alignment vertical="center"/>
    </xf>
    <xf numFmtId="0" fontId="27" fillId="30" borderId="0" applyNumberFormat="0" applyBorder="0" applyAlignment="0" applyProtection="0">
      <alignment vertical="center"/>
    </xf>
    <xf numFmtId="0" fontId="41" fillId="32" borderId="17" applyNumberFormat="0" applyAlignment="0" applyProtection="0">
      <alignment vertical="center"/>
    </xf>
    <xf numFmtId="0" fontId="42" fillId="32" borderId="12" applyNumberFormat="0" applyAlignment="0" applyProtection="0">
      <alignment vertical="center"/>
    </xf>
    <xf numFmtId="0" fontId="43" fillId="34" borderId="18" applyNumberFormat="0" applyAlignment="0" applyProtection="0">
      <alignment vertical="center"/>
    </xf>
    <xf numFmtId="0" fontId="28" fillId="33" borderId="0" applyNumberFormat="0" applyBorder="0" applyAlignment="0" applyProtection="0">
      <alignment vertical="center"/>
    </xf>
    <xf numFmtId="0" fontId="27" fillId="29" borderId="0" applyNumberFormat="0" applyBorder="0" applyAlignment="0" applyProtection="0">
      <alignment vertical="center"/>
    </xf>
    <xf numFmtId="0" fontId="31" fillId="0" borderId="13" applyNumberFormat="0" applyFill="0" applyAlignment="0" applyProtection="0">
      <alignment vertical="center"/>
    </xf>
    <xf numFmtId="0" fontId="44" fillId="0" borderId="19" applyNumberFormat="0" applyFill="0" applyAlignment="0" applyProtection="0">
      <alignment vertical="center"/>
    </xf>
    <xf numFmtId="0" fontId="34" fillId="27" borderId="0" applyNumberFormat="0" applyBorder="0" applyAlignment="0" applyProtection="0">
      <alignment vertical="center"/>
    </xf>
    <xf numFmtId="0" fontId="40" fillId="31" borderId="0" applyNumberFormat="0" applyBorder="0" applyAlignment="0" applyProtection="0">
      <alignment vertical="center"/>
    </xf>
    <xf numFmtId="0" fontId="28" fillId="36" borderId="0" applyNumberFormat="0" applyBorder="0" applyAlignment="0" applyProtection="0">
      <alignment vertical="center"/>
    </xf>
    <xf numFmtId="0" fontId="27" fillId="38" borderId="0" applyNumberFormat="0" applyBorder="0" applyAlignment="0" applyProtection="0">
      <alignment vertical="center"/>
    </xf>
    <xf numFmtId="0" fontId="28" fillId="40" borderId="0" applyNumberFormat="0" applyBorder="0" applyAlignment="0" applyProtection="0">
      <alignment vertical="center"/>
    </xf>
    <xf numFmtId="0" fontId="28" fillId="42" borderId="0" applyNumberFormat="0" applyBorder="0" applyAlignment="0" applyProtection="0">
      <alignment vertical="center"/>
    </xf>
    <xf numFmtId="0" fontId="28" fillId="39" borderId="0" applyNumberFormat="0" applyBorder="0" applyAlignment="0" applyProtection="0">
      <alignment vertical="center"/>
    </xf>
    <xf numFmtId="0" fontId="28" fillId="41" borderId="0" applyNumberFormat="0" applyBorder="0" applyAlignment="0" applyProtection="0">
      <alignment vertical="center"/>
    </xf>
    <xf numFmtId="0" fontId="27" fillId="28" borderId="0" applyNumberFormat="0" applyBorder="0" applyAlignment="0" applyProtection="0">
      <alignment vertical="center"/>
    </xf>
    <xf numFmtId="0" fontId="27" fillId="35" borderId="0" applyNumberFormat="0" applyBorder="0" applyAlignment="0" applyProtection="0">
      <alignment vertical="center"/>
    </xf>
    <xf numFmtId="0" fontId="28" fillId="3" borderId="0" applyNumberFormat="0" applyBorder="0" applyAlignment="0" applyProtection="0">
      <alignment vertical="center"/>
    </xf>
    <xf numFmtId="0" fontId="28" fillId="18" borderId="0" applyNumberFormat="0" applyBorder="0" applyAlignment="0" applyProtection="0">
      <alignment vertical="center"/>
    </xf>
    <xf numFmtId="0" fontId="27" fillId="16" borderId="0" applyNumberFormat="0" applyBorder="0" applyAlignment="0" applyProtection="0">
      <alignment vertical="center"/>
    </xf>
    <xf numFmtId="0" fontId="28" fillId="43" borderId="0" applyNumberFormat="0" applyBorder="0" applyAlignment="0" applyProtection="0">
      <alignment vertical="center"/>
    </xf>
    <xf numFmtId="0" fontId="27" fillId="37" borderId="0" applyNumberFormat="0" applyBorder="0" applyAlignment="0" applyProtection="0">
      <alignment vertical="center"/>
    </xf>
    <xf numFmtId="0" fontId="27" fillId="12" borderId="0" applyNumberFormat="0" applyBorder="0" applyAlignment="0" applyProtection="0">
      <alignment vertical="center"/>
    </xf>
    <xf numFmtId="0" fontId="28" fillId="6" borderId="0" applyNumberFormat="0" applyBorder="0" applyAlignment="0" applyProtection="0">
      <alignment vertical="center"/>
    </xf>
    <xf numFmtId="0" fontId="27" fillId="22" borderId="0" applyNumberFormat="0" applyBorder="0" applyAlignment="0" applyProtection="0">
      <alignment vertical="center"/>
    </xf>
  </cellStyleXfs>
  <cellXfs count="381">
    <xf numFmtId="0" fontId="0" fillId="0" borderId="0" xfId="0">
      <alignment vertical="center"/>
    </xf>
    <xf numFmtId="0" fontId="1" fillId="0" borderId="0" xfId="0" applyFont="1" applyFill="1" applyBorder="1" applyAlignment="1">
      <alignment vertical="center"/>
    </xf>
    <xf numFmtId="0" fontId="1" fillId="2" borderId="0" xfId="0" applyFont="1" applyFill="1" applyBorder="1" applyAlignment="1">
      <alignment vertical="center"/>
    </xf>
    <xf numFmtId="0" fontId="1" fillId="3" borderId="0" xfId="0" applyFont="1" applyFill="1" applyBorder="1" applyAlignment="1">
      <alignment vertical="center"/>
    </xf>
    <xf numFmtId="0" fontId="1" fillId="4" borderId="0" xfId="0" applyFont="1" applyFill="1" applyBorder="1" applyAlignment="1">
      <alignment vertical="center"/>
    </xf>
    <xf numFmtId="0" fontId="1" fillId="5" borderId="0" xfId="0" applyFont="1" applyFill="1" applyBorder="1" applyAlignment="1">
      <alignment vertical="center"/>
    </xf>
    <xf numFmtId="0" fontId="1" fillId="0" borderId="0" xfId="0" applyFont="1" applyFill="1" applyBorder="1" applyAlignment="1">
      <alignment horizontal="left" vertical="center"/>
    </xf>
    <xf numFmtId="0" fontId="1" fillId="6"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6" borderId="0" xfId="0" applyFont="1" applyFill="1" applyBorder="1" applyAlignment="1">
      <alignment horizontal="center" vertical="center"/>
    </xf>
    <xf numFmtId="0" fontId="3" fillId="0" borderId="1" xfId="0" applyFont="1" applyFill="1" applyBorder="1" applyAlignment="1">
      <alignment horizontal="center" vertical="center"/>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3" fillId="0" borderId="2" xfId="0" applyFont="1" applyFill="1" applyBorder="1" applyAlignment="1">
      <alignment horizontal="center" vertical="center"/>
    </xf>
    <xf numFmtId="178"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0" borderId="3" xfId="0" applyFont="1" applyFill="1" applyBorder="1" applyAlignment="1">
      <alignment horizontal="center" vertical="center"/>
    </xf>
    <xf numFmtId="178" fontId="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6" borderId="3" xfId="0" applyFont="1" applyFill="1" applyBorder="1" applyAlignment="1">
      <alignment horizontal="center" vertical="center" wrapText="1"/>
    </xf>
    <xf numFmtId="0" fontId="4" fillId="2" borderId="4" xfId="0" applyFont="1" applyFill="1" applyBorder="1" applyAlignment="1">
      <alignment vertical="center"/>
    </xf>
    <xf numFmtId="0" fontId="4" fillId="2" borderId="4" xfId="0" applyFont="1" applyFill="1" applyBorder="1" applyAlignment="1">
      <alignment horizontal="center" vertical="center"/>
    </xf>
    <xf numFmtId="176" fontId="4" fillId="2" borderId="4" xfId="0" applyNumberFormat="1" applyFont="1" applyFill="1" applyBorder="1" applyAlignment="1">
      <alignment vertical="center"/>
    </xf>
    <xf numFmtId="0" fontId="4" fillId="2" borderId="4" xfId="0" applyFont="1" applyFill="1" applyBorder="1" applyAlignment="1">
      <alignment horizontal="left" vertical="center"/>
    </xf>
    <xf numFmtId="179" fontId="4" fillId="2" borderId="4" xfId="11" applyNumberFormat="1" applyFont="1" applyFill="1" applyBorder="1">
      <alignment vertical="center"/>
    </xf>
    <xf numFmtId="0" fontId="4" fillId="0" borderId="4" xfId="0" applyFont="1" applyFill="1" applyBorder="1" applyAlignment="1">
      <alignment vertical="center"/>
    </xf>
    <xf numFmtId="0" fontId="4" fillId="0" borderId="4" xfId="0" applyFont="1" applyFill="1" applyBorder="1" applyAlignment="1">
      <alignment horizontal="center" vertical="center"/>
    </xf>
    <xf numFmtId="176" fontId="4" fillId="0" borderId="4" xfId="0" applyNumberFormat="1" applyFont="1" applyFill="1" applyBorder="1" applyAlignment="1">
      <alignment vertical="center"/>
    </xf>
    <xf numFmtId="0" fontId="4" fillId="0" borderId="4" xfId="0" applyFont="1" applyFill="1" applyBorder="1" applyAlignment="1">
      <alignment horizontal="left" vertical="center"/>
    </xf>
    <xf numFmtId="179" fontId="4" fillId="6" borderId="4" xfId="11" applyNumberFormat="1" applyFont="1" applyFill="1" applyBorder="1">
      <alignment vertical="center"/>
    </xf>
    <xf numFmtId="0" fontId="4" fillId="4" borderId="4" xfId="0" applyFont="1" applyFill="1" applyBorder="1" applyAlignment="1">
      <alignment vertical="center"/>
    </xf>
    <xf numFmtId="0" fontId="4" fillId="7" borderId="4" xfId="0" applyFont="1" applyFill="1" applyBorder="1" applyAlignment="1">
      <alignment horizontal="center" vertical="center"/>
    </xf>
    <xf numFmtId="0" fontId="4" fillId="0" borderId="4" xfId="0" applyFont="1" applyFill="1" applyBorder="1" applyAlignment="1">
      <alignment horizontal="left" vertical="center" wrapText="1"/>
    </xf>
    <xf numFmtId="176" fontId="4" fillId="2" borderId="4" xfId="0" applyNumberFormat="1" applyFont="1" applyFill="1" applyBorder="1" applyAlignment="1">
      <alignment horizontal="left"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14" fontId="4" fillId="2" borderId="4" xfId="0" applyNumberFormat="1" applyFont="1" applyFill="1" applyBorder="1" applyAlignment="1">
      <alignment vertical="center"/>
    </xf>
    <xf numFmtId="0" fontId="4" fillId="8" borderId="4" xfId="0" applyFont="1" applyFill="1" applyBorder="1" applyAlignment="1">
      <alignment vertical="center"/>
    </xf>
    <xf numFmtId="14" fontId="4" fillId="0" borderId="4" xfId="0" applyNumberFormat="1" applyFont="1" applyFill="1" applyBorder="1" applyAlignment="1">
      <alignment vertical="center"/>
    </xf>
    <xf numFmtId="0" fontId="4" fillId="9" borderId="4" xfId="0" applyFont="1" applyFill="1" applyBorder="1" applyAlignment="1">
      <alignment vertical="center" wrapText="1"/>
    </xf>
    <xf numFmtId="0" fontId="4" fillId="10" borderId="4" xfId="0" applyFont="1" applyFill="1" applyBorder="1" applyAlignment="1">
      <alignment horizontal="left" vertical="center"/>
    </xf>
    <xf numFmtId="14" fontId="4" fillId="9" borderId="4" xfId="0" applyNumberFormat="1" applyFont="1" applyFill="1" applyBorder="1" applyAlignment="1">
      <alignment vertical="center"/>
    </xf>
    <xf numFmtId="9" fontId="4" fillId="0" borderId="4" xfId="11" applyFont="1" applyBorder="1" applyAlignment="1">
      <alignment horizontal="left" vertical="center"/>
    </xf>
    <xf numFmtId="14" fontId="3" fillId="2" borderId="5" xfId="0" applyNumberFormat="1" applyFont="1" applyFill="1" applyBorder="1" applyAlignment="1">
      <alignment vertical="center"/>
    </xf>
    <xf numFmtId="0" fontId="4" fillId="2" borderId="4" xfId="0" applyFont="1" applyFill="1" applyBorder="1" applyAlignment="1">
      <alignment vertical="center" wrapText="1"/>
    </xf>
    <xf numFmtId="0" fontId="7" fillId="0" borderId="4" xfId="0" applyFont="1" applyFill="1" applyBorder="1" applyAlignment="1">
      <alignment horizontal="left" vertical="center"/>
    </xf>
    <xf numFmtId="14" fontId="3" fillId="2" borderId="5" xfId="0" applyNumberFormat="1" applyFont="1" applyFill="1" applyBorder="1" applyAlignment="1">
      <alignment vertical="center" wrapText="1"/>
    </xf>
    <xf numFmtId="0" fontId="8" fillId="0" borderId="0" xfId="0" applyFont="1" applyFill="1" applyBorder="1" applyAlignment="1">
      <alignment horizontal="center" vertical="center"/>
    </xf>
    <xf numFmtId="0" fontId="4" fillId="0" borderId="0" xfId="0" applyFont="1" applyFill="1" applyBorder="1" applyAlignment="1">
      <alignment vertical="center"/>
    </xf>
    <xf numFmtId="0" fontId="4" fillId="2" borderId="0" xfId="0" applyFont="1" applyFill="1" applyBorder="1" applyAlignment="1">
      <alignment vertical="center"/>
    </xf>
    <xf numFmtId="0" fontId="3" fillId="0" borderId="4" xfId="0" applyFont="1" applyFill="1" applyBorder="1" applyAlignment="1">
      <alignment vertical="center"/>
    </xf>
    <xf numFmtId="0" fontId="3" fillId="2" borderId="4" xfId="0" applyFont="1" applyFill="1" applyBorder="1" applyAlignment="1">
      <alignment horizontal="right" vertical="center"/>
    </xf>
    <xf numFmtId="0" fontId="3" fillId="2" borderId="4" xfId="0" applyFont="1" applyFill="1" applyBorder="1" applyAlignment="1">
      <alignment vertical="center"/>
    </xf>
    <xf numFmtId="0" fontId="3" fillId="2" borderId="4" xfId="0" applyFont="1" applyFill="1" applyBorder="1" applyAlignment="1">
      <alignment horizontal="right" vertical="center" wrapText="1"/>
    </xf>
    <xf numFmtId="176" fontId="4" fillId="0" borderId="6" xfId="0" applyNumberFormat="1" applyFont="1" applyFill="1" applyBorder="1" applyAlignment="1">
      <alignment horizontal="left" vertical="center"/>
    </xf>
    <xf numFmtId="0" fontId="4" fillId="3" borderId="4" xfId="0" applyFont="1" applyFill="1" applyBorder="1" applyAlignment="1">
      <alignment vertical="center"/>
    </xf>
    <xf numFmtId="0" fontId="4" fillId="3" borderId="4" xfId="0" applyFont="1" applyFill="1" applyBorder="1" applyAlignment="1">
      <alignment horizontal="center" vertical="center"/>
    </xf>
    <xf numFmtId="176" fontId="4" fillId="3" borderId="4" xfId="0" applyNumberFormat="1" applyFont="1" applyFill="1" applyBorder="1" applyAlignment="1">
      <alignment vertical="center"/>
    </xf>
    <xf numFmtId="0" fontId="4" fillId="3" borderId="4" xfId="0" applyFont="1" applyFill="1" applyBorder="1" applyAlignment="1">
      <alignment horizontal="left" vertical="center"/>
    </xf>
    <xf numFmtId="179" fontId="4" fillId="3" borderId="4" xfId="11" applyNumberFormat="1" applyFont="1" applyFill="1" applyBorder="1">
      <alignment vertical="center"/>
    </xf>
    <xf numFmtId="0" fontId="9" fillId="4" borderId="4" xfId="0" applyFont="1" applyFill="1" applyBorder="1" applyAlignment="1">
      <alignment vertical="center"/>
    </xf>
    <xf numFmtId="0" fontId="4" fillId="4" borderId="4" xfId="0" applyFont="1" applyFill="1" applyBorder="1" applyAlignment="1">
      <alignment horizontal="center" vertical="center"/>
    </xf>
    <xf numFmtId="176" fontId="4" fillId="4" borderId="4" xfId="0" applyNumberFormat="1" applyFont="1" applyFill="1" applyBorder="1" applyAlignment="1">
      <alignment vertical="center"/>
    </xf>
    <xf numFmtId="0" fontId="4" fillId="4" borderId="4" xfId="0" applyFont="1" applyFill="1" applyBorder="1" applyAlignment="1">
      <alignment horizontal="left" vertical="center"/>
    </xf>
    <xf numFmtId="179" fontId="4" fillId="4" borderId="4" xfId="11" applyNumberFormat="1" applyFont="1" applyFill="1" applyBorder="1">
      <alignment vertical="center"/>
    </xf>
    <xf numFmtId="176" fontId="4" fillId="0" borderId="4" xfId="0" applyNumberFormat="1" applyFont="1" applyFill="1" applyBorder="1" applyAlignment="1">
      <alignment horizontal="left" vertical="center"/>
    </xf>
    <xf numFmtId="14" fontId="4" fillId="2" borderId="0" xfId="0" applyNumberFormat="1" applyFont="1" applyFill="1" applyBorder="1" applyAlignment="1">
      <alignment vertical="center"/>
    </xf>
    <xf numFmtId="14" fontId="4" fillId="0" borderId="0" xfId="0" applyNumberFormat="1" applyFont="1" applyFill="1" applyBorder="1" applyAlignment="1">
      <alignment vertical="center"/>
    </xf>
    <xf numFmtId="0" fontId="7" fillId="2" borderId="4"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0" fillId="2" borderId="5" xfId="0" applyFont="1" applyFill="1" applyBorder="1" applyAlignment="1">
      <alignment horizontal="center" vertical="center" shrinkToFit="1"/>
    </xf>
    <xf numFmtId="0" fontId="11" fillId="2" borderId="4" xfId="0" applyFont="1" applyFill="1" applyBorder="1" applyAlignment="1">
      <alignment vertical="center"/>
    </xf>
    <xf numFmtId="0" fontId="7" fillId="0" borderId="4" xfId="0" applyFont="1" applyFill="1" applyBorder="1" applyAlignment="1">
      <alignment horizontal="left" vertical="center" wrapText="1"/>
    </xf>
    <xf numFmtId="0" fontId="4" fillId="4" borderId="4" xfId="0" applyFont="1" applyFill="1" applyBorder="1" applyAlignment="1">
      <alignment horizontal="left" vertical="center" wrapText="1"/>
    </xf>
    <xf numFmtId="14" fontId="4" fillId="3" borderId="4" xfId="0" applyNumberFormat="1" applyFont="1" applyFill="1" applyBorder="1" applyAlignment="1">
      <alignment vertical="center"/>
    </xf>
    <xf numFmtId="49" fontId="4" fillId="2" borderId="4" xfId="0" applyNumberFormat="1" applyFont="1" applyFill="1" applyBorder="1" applyAlignment="1">
      <alignment vertical="center"/>
    </xf>
    <xf numFmtId="0" fontId="4" fillId="0" borderId="4" xfId="0" applyNumberFormat="1" applyFont="1" applyFill="1" applyBorder="1" applyAlignment="1">
      <alignment vertical="center"/>
    </xf>
    <xf numFmtId="0" fontId="9" fillId="2" borderId="4" xfId="0" applyFont="1" applyFill="1" applyBorder="1" applyAlignment="1">
      <alignment vertical="center"/>
    </xf>
    <xf numFmtId="0" fontId="9" fillId="2" borderId="4" xfId="0" applyFont="1" applyFill="1" applyBorder="1" applyAlignment="1">
      <alignment horizontal="left" vertical="center"/>
    </xf>
    <xf numFmtId="0" fontId="9" fillId="2" borderId="4" xfId="0" applyFont="1" applyFill="1" applyBorder="1" applyAlignment="1">
      <alignment horizontal="center" vertical="center"/>
    </xf>
    <xf numFmtId="176" fontId="9" fillId="2" borderId="4" xfId="0" applyNumberFormat="1" applyFont="1" applyFill="1" applyBorder="1" applyAlignment="1">
      <alignment vertical="center"/>
    </xf>
    <xf numFmtId="176" fontId="9" fillId="2" borderId="4" xfId="0" applyNumberFormat="1" applyFont="1" applyFill="1" applyBorder="1" applyAlignment="1">
      <alignment horizontal="left" vertical="center"/>
    </xf>
    <xf numFmtId="0" fontId="7" fillId="4" borderId="0" xfId="0" applyFont="1" applyFill="1" applyBorder="1" applyAlignment="1">
      <alignment vertical="center" wrapText="1"/>
    </xf>
    <xf numFmtId="0" fontId="10" fillId="2" borderId="1" xfId="0" applyFont="1" applyFill="1" applyBorder="1" applyAlignment="1">
      <alignment vertical="center"/>
    </xf>
    <xf numFmtId="0" fontId="4" fillId="9" borderId="4" xfId="0" applyFont="1" applyFill="1" applyBorder="1" applyAlignment="1">
      <alignment vertical="center"/>
    </xf>
    <xf numFmtId="14" fontId="3" fillId="0" borderId="5" xfId="0" applyNumberFormat="1" applyFont="1" applyFill="1" applyBorder="1" applyAlignment="1">
      <alignment vertical="center"/>
    </xf>
    <xf numFmtId="0" fontId="3" fillId="0" borderId="4" xfId="0" applyFont="1" applyFill="1" applyBorder="1" applyAlignment="1">
      <alignment horizontal="right" vertical="center"/>
    </xf>
    <xf numFmtId="180" fontId="4" fillId="0" borderId="4" xfId="0" applyNumberFormat="1" applyFont="1" applyFill="1" applyBorder="1" applyAlignment="1">
      <alignment horizontal="left" vertical="center"/>
    </xf>
    <xf numFmtId="0" fontId="4" fillId="6" borderId="4" xfId="11" applyNumberFormat="1" applyFont="1" applyFill="1" applyBorder="1" applyAlignment="1" applyProtection="1">
      <alignment vertical="center"/>
    </xf>
    <xf numFmtId="49" fontId="4" fillId="0" borderId="4" xfId="0" applyNumberFormat="1" applyFont="1" applyFill="1" applyBorder="1" applyAlignment="1">
      <alignment vertical="center"/>
    </xf>
    <xf numFmtId="0" fontId="4" fillId="2" borderId="4" xfId="0" applyFont="1" applyFill="1" applyBorder="1" applyAlignment="1" applyProtection="1">
      <alignment horizontal="center" vertical="center"/>
      <protection locked="0"/>
    </xf>
    <xf numFmtId="0" fontId="7" fillId="2" borderId="4" xfId="0" applyFont="1" applyFill="1" applyBorder="1" applyAlignment="1" applyProtection="1">
      <alignment horizontal="left" vertical="center"/>
      <protection locked="0"/>
    </xf>
    <xf numFmtId="0" fontId="7" fillId="2" borderId="4" xfId="0" applyFont="1" applyFill="1" applyBorder="1" applyAlignment="1" applyProtection="1">
      <alignment horizontal="center" vertical="center"/>
      <protection locked="0"/>
    </xf>
    <xf numFmtId="0" fontId="7" fillId="2" borderId="4" xfId="0" applyFont="1" applyFill="1" applyBorder="1" applyAlignment="1">
      <alignment horizontal="center" vertical="center"/>
    </xf>
    <xf numFmtId="176" fontId="7" fillId="2" borderId="4" xfId="0" applyNumberFormat="1" applyFont="1" applyFill="1" applyBorder="1" applyAlignment="1" applyProtection="1">
      <alignment horizontal="right" vertical="center"/>
      <protection locked="0"/>
    </xf>
    <xf numFmtId="0" fontId="4" fillId="2" borderId="4" xfId="0" applyFont="1" applyFill="1" applyBorder="1" applyAlignment="1" applyProtection="1">
      <alignment horizontal="left" vertical="center"/>
      <protection locked="0"/>
    </xf>
    <xf numFmtId="0" fontId="4"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left" vertical="center"/>
      <protection locked="0"/>
    </xf>
    <xf numFmtId="0" fontId="7" fillId="0" borderId="4" xfId="0" applyFont="1" applyFill="1" applyBorder="1" applyAlignment="1" applyProtection="1">
      <alignment horizontal="center" vertical="center"/>
      <protection locked="0"/>
    </xf>
    <xf numFmtId="0" fontId="7" fillId="0" borderId="4" xfId="0" applyFont="1" applyFill="1" applyBorder="1" applyAlignment="1">
      <alignment horizontal="center" vertical="center"/>
    </xf>
    <xf numFmtId="176" fontId="7" fillId="0" borderId="4" xfId="0" applyNumberFormat="1" applyFont="1" applyFill="1" applyBorder="1" applyAlignment="1" applyProtection="1">
      <alignment horizontal="right" vertical="center"/>
      <protection locked="0"/>
    </xf>
    <xf numFmtId="0" fontId="4" fillId="0" borderId="4" xfId="0" applyFont="1" applyFill="1" applyBorder="1" applyAlignment="1" applyProtection="1">
      <alignment horizontal="left" vertical="center"/>
      <protection locked="0"/>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4" xfId="0" applyFont="1" applyFill="1" applyBorder="1" applyAlignment="1">
      <alignment vertical="center"/>
    </xf>
    <xf numFmtId="0" fontId="4" fillId="5" borderId="4" xfId="0" applyFont="1" applyFill="1" applyBorder="1" applyAlignment="1">
      <alignment horizontal="left" vertical="center"/>
    </xf>
    <xf numFmtId="179" fontId="4" fillId="5" borderId="4" xfId="11" applyNumberFormat="1" applyFont="1" applyFill="1" applyBorder="1">
      <alignment vertical="center"/>
    </xf>
    <xf numFmtId="0" fontId="4" fillId="0" borderId="4" xfId="0" applyFont="1" applyFill="1" applyBorder="1" applyAlignment="1" applyProtection="1">
      <alignment horizontal="center" vertical="center"/>
      <protection locked="0"/>
    </xf>
    <xf numFmtId="0" fontId="4" fillId="0" borderId="4" xfId="0" applyFont="1" applyFill="1" applyBorder="1" applyAlignment="1" applyProtection="1">
      <alignment horizontal="right" vertical="center"/>
      <protection locked="0"/>
    </xf>
    <xf numFmtId="176" fontId="4" fillId="0" borderId="4" xfId="0" applyNumberFormat="1" applyFont="1" applyFill="1" applyBorder="1" applyAlignment="1" applyProtection="1">
      <alignment horizontal="right" vertical="center"/>
      <protection locked="0"/>
    </xf>
    <xf numFmtId="0" fontId="1" fillId="0" borderId="4" xfId="0" applyFont="1" applyFill="1" applyBorder="1" applyAlignment="1">
      <alignment vertical="center"/>
    </xf>
    <xf numFmtId="0" fontId="1" fillId="0" borderId="4" xfId="0" applyFont="1" applyFill="1" applyBorder="1" applyAlignment="1">
      <alignment horizontal="left" vertical="center"/>
    </xf>
    <xf numFmtId="0" fontId="10" fillId="2" borderId="1" xfId="0" applyFont="1" applyFill="1" applyBorder="1" applyAlignment="1">
      <alignment horizontal="center" vertical="center"/>
    </xf>
    <xf numFmtId="0" fontId="1" fillId="2" borderId="4" xfId="0" applyFont="1" applyFill="1" applyBorder="1" applyAlignment="1">
      <alignment vertical="center"/>
    </xf>
    <xf numFmtId="0" fontId="1" fillId="5" borderId="4" xfId="0" applyFont="1" applyFill="1" applyBorder="1" applyAlignment="1">
      <alignment horizontal="left" vertical="center"/>
    </xf>
    <xf numFmtId="0" fontId="1" fillId="5" borderId="4" xfId="0" applyFont="1" applyFill="1" applyBorder="1" applyAlignment="1">
      <alignment vertical="center"/>
    </xf>
    <xf numFmtId="0" fontId="1"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11" borderId="0" xfId="0" applyFont="1" applyFill="1" applyBorder="1" applyAlignment="1">
      <alignment vertical="center"/>
    </xf>
    <xf numFmtId="0" fontId="1" fillId="12" borderId="0" xfId="0" applyFont="1" applyFill="1" applyBorder="1" applyAlignment="1">
      <alignment vertical="center"/>
    </xf>
    <xf numFmtId="176" fontId="1" fillId="0" borderId="0" xfId="0" applyNumberFormat="1" applyFont="1" applyFill="1" applyBorder="1" applyAlignment="1">
      <alignment horizontal="center" vertical="center"/>
    </xf>
    <xf numFmtId="0" fontId="4" fillId="3" borderId="0" xfId="0" applyFont="1" applyFill="1" applyBorder="1" applyAlignment="1">
      <alignment horizontal="left" vertical="center"/>
    </xf>
    <xf numFmtId="0" fontId="4" fillId="3" borderId="0" xfId="0" applyFont="1" applyFill="1" applyBorder="1" applyAlignment="1">
      <alignment horizontal="right" vertical="center"/>
    </xf>
    <xf numFmtId="0" fontId="4" fillId="3" borderId="0" xfId="0" applyFont="1" applyFill="1" applyBorder="1" applyAlignment="1">
      <alignment vertical="center"/>
    </xf>
    <xf numFmtId="0" fontId="4" fillId="0" borderId="0" xfId="0" applyFont="1" applyFill="1" applyBorder="1" applyAlignment="1">
      <alignment horizontal="left" vertical="center"/>
    </xf>
    <xf numFmtId="49" fontId="4" fillId="0" borderId="0" xfId="0" applyNumberFormat="1" applyFont="1" applyFill="1" applyBorder="1" applyAlignment="1">
      <alignment vertical="center"/>
    </xf>
    <xf numFmtId="0" fontId="4" fillId="0" borderId="0" xfId="0" applyFont="1" applyFill="1" applyBorder="1" applyAlignment="1">
      <alignment vertical="center" wrapText="1"/>
    </xf>
    <xf numFmtId="0" fontId="2" fillId="0" borderId="0" xfId="0" applyFont="1" applyFill="1" applyBorder="1" applyAlignment="1">
      <alignment vertical="center"/>
    </xf>
    <xf numFmtId="176" fontId="2" fillId="0" borderId="0" xfId="0" applyNumberFormat="1" applyFont="1" applyFill="1" applyBorder="1" applyAlignment="1">
      <alignment vertical="center"/>
    </xf>
    <xf numFmtId="0" fontId="2" fillId="0" borderId="0" xfId="0" applyFont="1" applyFill="1" applyBorder="1" applyAlignment="1">
      <alignment horizontal="right" vertical="center"/>
    </xf>
    <xf numFmtId="0" fontId="2" fillId="0" borderId="4" xfId="0" applyFont="1" applyFill="1" applyBorder="1" applyAlignment="1">
      <alignment horizontal="left" vertical="center"/>
    </xf>
    <xf numFmtId="0" fontId="2" fillId="0" borderId="4" xfId="0" applyFont="1" applyFill="1" applyBorder="1" applyAlignment="1">
      <alignment horizontal="center" vertical="center"/>
    </xf>
    <xf numFmtId="176" fontId="2" fillId="0" borderId="4" xfId="0" applyNumberFormat="1" applyFont="1" applyFill="1" applyBorder="1" applyAlignment="1">
      <alignment horizontal="center" vertical="center"/>
    </xf>
    <xf numFmtId="0" fontId="8" fillId="3" borderId="4" xfId="0" applyFont="1" applyFill="1" applyBorder="1" applyAlignment="1">
      <alignment horizontal="left" vertical="center"/>
    </xf>
    <xf numFmtId="0" fontId="8" fillId="3" borderId="4" xfId="0" applyFont="1" applyFill="1" applyBorder="1" applyAlignment="1">
      <alignment horizontal="right" vertical="center"/>
    </xf>
    <xf numFmtId="0" fontId="3" fillId="0" borderId="1" xfId="0" applyFont="1" applyFill="1" applyBorder="1" applyAlignment="1">
      <alignment horizontal="left" vertical="center"/>
    </xf>
    <xf numFmtId="0" fontId="3" fillId="0" borderId="1" xfId="0" applyFont="1" applyFill="1" applyBorder="1" applyAlignment="1">
      <alignment vertical="center"/>
    </xf>
    <xf numFmtId="178"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13" borderId="3" xfId="0" applyFont="1" applyFill="1" applyBorder="1" applyAlignment="1">
      <alignment horizontal="right" vertical="center" wrapText="1"/>
    </xf>
    <xf numFmtId="0" fontId="3" fillId="3" borderId="3" xfId="0" applyFont="1" applyFill="1" applyBorder="1" applyAlignment="1">
      <alignment horizontal="right" vertical="center" wrapText="1"/>
    </xf>
    <xf numFmtId="0" fontId="4" fillId="2" borderId="1" xfId="0" applyFont="1" applyFill="1" applyBorder="1" applyAlignment="1">
      <alignment horizontal="left" vertical="center"/>
    </xf>
    <xf numFmtId="176" fontId="4" fillId="2" borderId="1" xfId="0" applyNumberFormat="1" applyFont="1" applyFill="1" applyBorder="1" applyAlignment="1">
      <alignment horizontal="center" vertical="center"/>
    </xf>
    <xf numFmtId="176" fontId="4" fillId="2" borderId="1" xfId="0" applyNumberFormat="1" applyFont="1" applyFill="1" applyBorder="1" applyAlignment="1">
      <alignment horizontal="left" vertical="center"/>
    </xf>
    <xf numFmtId="0" fontId="4" fillId="2" borderId="4" xfId="0" applyFont="1" applyFill="1" applyBorder="1" applyAlignment="1">
      <alignment horizontal="right" vertical="center"/>
    </xf>
    <xf numFmtId="0" fontId="4" fillId="2" borderId="3" xfId="0" applyFont="1" applyFill="1" applyBorder="1" applyAlignment="1">
      <alignment horizontal="left" vertical="center"/>
    </xf>
    <xf numFmtId="176" fontId="4" fillId="2" borderId="3" xfId="0" applyNumberFormat="1" applyFont="1" applyFill="1" applyBorder="1" applyAlignment="1">
      <alignment horizontal="center" vertical="center"/>
    </xf>
    <xf numFmtId="176" fontId="4" fillId="2" borderId="2" xfId="0" applyNumberFormat="1" applyFont="1" applyFill="1" applyBorder="1" applyAlignment="1">
      <alignment horizontal="center" vertical="center"/>
    </xf>
    <xf numFmtId="176" fontId="4" fillId="2" borderId="4" xfId="8" applyNumberFormat="1" applyFont="1" applyFill="1" applyBorder="1" applyAlignment="1">
      <alignment horizontal="center" vertical="center"/>
    </xf>
    <xf numFmtId="176" fontId="4" fillId="2" borderId="1" xfId="8" applyNumberFormat="1" applyFont="1" applyFill="1" applyBorder="1" applyAlignment="1">
      <alignment horizontal="center" vertical="center"/>
    </xf>
    <xf numFmtId="0" fontId="4" fillId="11" borderId="1" xfId="0" applyFont="1" applyFill="1" applyBorder="1" applyAlignment="1">
      <alignment horizontal="left" vertical="center"/>
    </xf>
    <xf numFmtId="176" fontId="4" fillId="11" borderId="1" xfId="0" applyNumberFormat="1" applyFont="1" applyFill="1" applyBorder="1" applyAlignment="1">
      <alignment horizontal="center" vertical="center"/>
    </xf>
    <xf numFmtId="176" fontId="4" fillId="11" borderId="1" xfId="0" applyNumberFormat="1" applyFont="1" applyFill="1" applyBorder="1" applyAlignment="1">
      <alignment horizontal="left" vertical="center"/>
    </xf>
    <xf numFmtId="0" fontId="4" fillId="11" borderId="4" xfId="0" applyFont="1" applyFill="1" applyBorder="1" applyAlignment="1">
      <alignment horizontal="right" vertical="center"/>
    </xf>
    <xf numFmtId="0" fontId="4" fillId="11" borderId="3" xfId="0" applyFont="1" applyFill="1" applyBorder="1" applyAlignment="1">
      <alignment horizontal="left" vertical="center"/>
    </xf>
    <xf numFmtId="176" fontId="4" fillId="11" borderId="3" xfId="0" applyNumberFormat="1" applyFont="1" applyFill="1" applyBorder="1" applyAlignment="1">
      <alignment horizontal="center" vertical="center"/>
    </xf>
    <xf numFmtId="176" fontId="4" fillId="11" borderId="2" xfId="0" applyNumberFormat="1" applyFont="1" applyFill="1" applyBorder="1" applyAlignment="1">
      <alignment horizontal="center" vertical="center"/>
    </xf>
    <xf numFmtId="176" fontId="4" fillId="0" borderId="4" xfId="8" applyNumberFormat="1" applyFont="1" applyFill="1" applyBorder="1" applyAlignment="1">
      <alignment horizontal="center" vertical="center"/>
    </xf>
    <xf numFmtId="176" fontId="4" fillId="0" borderId="1" xfId="8" applyNumberFormat="1" applyFont="1" applyFill="1" applyBorder="1" applyAlignment="1">
      <alignment horizontal="center" vertical="center"/>
    </xf>
    <xf numFmtId="176" fontId="4" fillId="3" borderId="1" xfId="0" applyNumberFormat="1" applyFont="1" applyFill="1" applyBorder="1" applyAlignment="1">
      <alignment horizontal="left" vertical="center"/>
    </xf>
    <xf numFmtId="0" fontId="4" fillId="3" borderId="4" xfId="0" applyFont="1" applyFill="1" applyBorder="1" applyAlignment="1">
      <alignment horizontal="right" vertical="center"/>
    </xf>
    <xf numFmtId="0" fontId="4" fillId="11" borderId="4" xfId="0" applyFont="1" applyFill="1" applyBorder="1" applyAlignment="1">
      <alignment horizontal="left" vertical="center"/>
    </xf>
    <xf numFmtId="176" fontId="4" fillId="11" borderId="4" xfId="8" applyNumberFormat="1" applyFont="1" applyFill="1" applyBorder="1" applyAlignment="1">
      <alignment horizontal="center" vertical="center"/>
    </xf>
    <xf numFmtId="176" fontId="4" fillId="11" borderId="1" xfId="8" applyNumberFormat="1" applyFont="1" applyFill="1" applyBorder="1" applyAlignment="1">
      <alignment horizontal="center" vertical="center"/>
    </xf>
    <xf numFmtId="0" fontId="4" fillId="0" borderId="1" xfId="0" applyFont="1" applyFill="1" applyBorder="1" applyAlignment="1">
      <alignment horizontal="left" vertical="center"/>
    </xf>
    <xf numFmtId="176" fontId="4" fillId="0" borderId="1" xfId="0" applyNumberFormat="1" applyFont="1" applyFill="1" applyBorder="1" applyAlignment="1">
      <alignment horizontal="center" vertical="center"/>
    </xf>
    <xf numFmtId="0" fontId="4" fillId="0" borderId="3" xfId="0" applyFont="1" applyFill="1" applyBorder="1" applyAlignment="1">
      <alignment horizontal="left" vertical="center"/>
    </xf>
    <xf numFmtId="176" fontId="4" fillId="0" borderId="3"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0" fontId="4" fillId="0" borderId="2" xfId="0" applyFont="1" applyFill="1" applyBorder="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12" borderId="1" xfId="0" applyFont="1" applyFill="1" applyBorder="1" applyAlignment="1">
      <alignment horizontal="left" vertical="center"/>
    </xf>
    <xf numFmtId="176" fontId="4" fillId="12" borderId="1" xfId="0" applyNumberFormat="1" applyFont="1" applyFill="1" applyBorder="1" applyAlignment="1">
      <alignment horizontal="center" vertical="center"/>
    </xf>
    <xf numFmtId="176" fontId="4" fillId="12" borderId="1" xfId="0" applyNumberFormat="1" applyFont="1" applyFill="1" applyBorder="1" applyAlignment="1">
      <alignment horizontal="left" vertical="center"/>
    </xf>
    <xf numFmtId="0" fontId="4" fillId="12" borderId="4" xfId="0" applyFont="1" applyFill="1" applyBorder="1" applyAlignment="1">
      <alignment horizontal="right" vertical="center"/>
    </xf>
    <xf numFmtId="0" fontId="4" fillId="12" borderId="3" xfId="0" applyFont="1" applyFill="1" applyBorder="1" applyAlignment="1">
      <alignment horizontal="left" vertical="center"/>
    </xf>
    <xf numFmtId="176" fontId="4" fillId="12" borderId="3" xfId="0" applyNumberFormat="1" applyFont="1" applyFill="1" applyBorder="1" applyAlignment="1">
      <alignment horizontal="center" vertical="center"/>
    </xf>
    <xf numFmtId="176" fontId="4" fillId="12" borderId="2" xfId="0" applyNumberFormat="1" applyFont="1" applyFill="1" applyBorder="1" applyAlignment="1">
      <alignment horizontal="center" vertical="center"/>
    </xf>
    <xf numFmtId="0" fontId="8" fillId="3" borderId="4" xfId="0" applyFont="1" applyFill="1" applyBorder="1" applyAlignment="1">
      <alignment horizontal="center" vertical="center"/>
    </xf>
    <xf numFmtId="0" fontId="2" fillId="3" borderId="4" xfId="0" applyFont="1" applyFill="1" applyBorder="1" applyAlignment="1">
      <alignment horizontal="center" vertical="center"/>
    </xf>
    <xf numFmtId="0" fontId="3" fillId="3" borderId="3" xfId="0" applyFont="1" applyFill="1" applyBorder="1" applyAlignment="1">
      <alignment vertical="center" wrapText="1"/>
    </xf>
    <xf numFmtId="0" fontId="3" fillId="13" borderId="3" xfId="0" applyFont="1" applyFill="1" applyBorder="1" applyAlignment="1">
      <alignment vertical="center" wrapText="1"/>
    </xf>
    <xf numFmtId="0" fontId="3" fillId="5" borderId="4" xfId="0" applyFont="1" applyFill="1" applyBorder="1" applyAlignment="1">
      <alignment vertical="center" wrapText="1"/>
    </xf>
    <xf numFmtId="180" fontId="4" fillId="2" borderId="4" xfId="0" applyNumberFormat="1" applyFont="1" applyFill="1" applyBorder="1" applyAlignment="1">
      <alignment horizontal="right" vertical="center"/>
    </xf>
    <xf numFmtId="0" fontId="4" fillId="11" borderId="0" xfId="0" applyFont="1" applyFill="1" applyBorder="1" applyAlignment="1">
      <alignment horizontal="right" vertical="center"/>
    </xf>
    <xf numFmtId="0" fontId="4" fillId="11" borderId="4" xfId="0" applyFont="1" applyFill="1" applyBorder="1" applyAlignment="1">
      <alignment vertical="center"/>
    </xf>
    <xf numFmtId="0" fontId="4" fillId="12"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9" fontId="4" fillId="2" borderId="4" xfId="11" applyFont="1" applyFill="1" applyBorder="1" applyAlignment="1">
      <alignment vertical="center"/>
    </xf>
    <xf numFmtId="9" fontId="4" fillId="11" borderId="4" xfId="11" applyFont="1" applyFill="1" applyBorder="1" applyAlignment="1">
      <alignment vertical="center"/>
    </xf>
    <xf numFmtId="9" fontId="4" fillId="0" borderId="4" xfId="11" applyFont="1" applyFill="1" applyBorder="1" applyAlignment="1">
      <alignment vertical="center"/>
    </xf>
    <xf numFmtId="0" fontId="12" fillId="2" borderId="5" xfId="0" applyFont="1" applyFill="1" applyBorder="1" applyAlignment="1">
      <alignment horizontal="center" vertical="center" shrinkToFit="1"/>
    </xf>
    <xf numFmtId="0" fontId="10" fillId="2" borderId="4" xfId="0" applyFont="1" applyFill="1" applyBorder="1" applyAlignment="1">
      <alignment horizontal="center" vertical="center"/>
    </xf>
    <xf numFmtId="9" fontId="4" fillId="12" borderId="4" xfId="11" applyFont="1" applyFill="1" applyBorder="1" applyAlignment="1">
      <alignment vertical="center"/>
    </xf>
    <xf numFmtId="0" fontId="4" fillId="12" borderId="4" xfId="0" applyFont="1" applyFill="1" applyBorder="1" applyAlignment="1">
      <alignment horizontal="left" vertical="center"/>
    </xf>
    <xf numFmtId="0" fontId="12" fillId="12" borderId="4" xfId="0" applyFont="1" applyFill="1" applyBorder="1" applyAlignment="1">
      <alignment horizontal="center" vertical="center"/>
    </xf>
    <xf numFmtId="0" fontId="2" fillId="0" borderId="7" xfId="0" applyFont="1" applyFill="1" applyBorder="1" applyAlignment="1">
      <alignment vertical="center"/>
    </xf>
    <xf numFmtId="0" fontId="4" fillId="0"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vertical="center" wrapText="1"/>
    </xf>
    <xf numFmtId="49" fontId="4" fillId="11" borderId="4" xfId="0" applyNumberFormat="1" applyFont="1" applyFill="1" applyBorder="1" applyAlignment="1">
      <alignment vertical="center"/>
    </xf>
    <xf numFmtId="0" fontId="4" fillId="11" borderId="0" xfId="0" applyFont="1" applyFill="1" applyBorder="1" applyAlignment="1">
      <alignment vertical="center" wrapText="1"/>
    </xf>
    <xf numFmtId="0" fontId="13" fillId="2" borderId="4" xfId="0" applyFont="1" applyFill="1" applyBorder="1" applyAlignment="1">
      <alignment vertical="center"/>
    </xf>
    <xf numFmtId="0" fontId="10" fillId="2" borderId="4" xfId="0" applyFont="1" applyFill="1" applyBorder="1" applyAlignment="1">
      <alignment vertical="center"/>
    </xf>
    <xf numFmtId="49" fontId="4" fillId="12" borderId="4" xfId="0" applyNumberFormat="1" applyFont="1" applyFill="1" applyBorder="1" applyAlignment="1">
      <alignment vertical="center"/>
    </xf>
    <xf numFmtId="0" fontId="4" fillId="12" borderId="0" xfId="0" applyFont="1" applyFill="1" applyBorder="1" applyAlignment="1">
      <alignment vertical="center" wrapText="1"/>
    </xf>
    <xf numFmtId="0" fontId="12" fillId="12" borderId="4" xfId="0" applyFont="1" applyFill="1" applyBorder="1" applyAlignment="1">
      <alignment vertical="center"/>
    </xf>
    <xf numFmtId="14" fontId="4" fillId="12" borderId="4" xfId="0" applyNumberFormat="1" applyFont="1" applyFill="1" applyBorder="1" applyAlignment="1">
      <alignment vertical="center"/>
    </xf>
    <xf numFmtId="0" fontId="4" fillId="14" borderId="1" xfId="0" applyFont="1" applyFill="1" applyBorder="1" applyAlignment="1">
      <alignment horizontal="left" vertical="center"/>
    </xf>
    <xf numFmtId="176" fontId="4" fillId="14" borderId="1" xfId="0" applyNumberFormat="1" applyFont="1" applyFill="1" applyBorder="1" applyAlignment="1">
      <alignment horizontal="center" vertical="center"/>
    </xf>
    <xf numFmtId="176" fontId="4" fillId="14" borderId="1" xfId="0" applyNumberFormat="1" applyFont="1" applyFill="1" applyBorder="1" applyAlignment="1">
      <alignment horizontal="left" vertical="center"/>
    </xf>
    <xf numFmtId="0" fontId="4" fillId="14" borderId="4" xfId="0" applyFont="1" applyFill="1" applyBorder="1" applyAlignment="1">
      <alignment horizontal="right" vertical="center"/>
    </xf>
    <xf numFmtId="0" fontId="4" fillId="14" borderId="3" xfId="0" applyFont="1" applyFill="1" applyBorder="1" applyAlignment="1">
      <alignment horizontal="left" vertical="center"/>
    </xf>
    <xf numFmtId="176" fontId="4" fillId="14" borderId="3" xfId="0" applyNumberFormat="1" applyFont="1" applyFill="1" applyBorder="1" applyAlignment="1">
      <alignment horizontal="center" vertical="center"/>
    </xf>
    <xf numFmtId="176" fontId="4" fillId="14" borderId="2" xfId="0" applyNumberFormat="1" applyFont="1" applyFill="1" applyBorder="1" applyAlignment="1">
      <alignment horizontal="center" vertical="center"/>
    </xf>
    <xf numFmtId="0" fontId="4" fillId="14" borderId="4" xfId="0" applyFont="1" applyFill="1" applyBorder="1" applyAlignment="1">
      <alignment vertical="center"/>
    </xf>
    <xf numFmtId="0" fontId="4" fillId="11" borderId="4" xfId="0" applyNumberFormat="1" applyFont="1" applyFill="1" applyBorder="1" applyAlignment="1">
      <alignment horizontal="right" vertical="center"/>
    </xf>
    <xf numFmtId="0" fontId="4" fillId="5" borderId="4" xfId="0" applyNumberFormat="1" applyFont="1" applyFill="1" applyBorder="1" applyAlignment="1">
      <alignment horizontal="right" vertical="center"/>
    </xf>
    <xf numFmtId="0" fontId="4" fillId="2" borderId="4" xfId="0" applyNumberFormat="1" applyFont="1" applyFill="1" applyBorder="1" applyAlignment="1">
      <alignment horizontal="right" vertical="center"/>
    </xf>
    <xf numFmtId="14" fontId="4" fillId="2" borderId="4" xfId="11" applyNumberFormat="1" applyFont="1" applyFill="1" applyBorder="1" applyAlignment="1" applyProtection="1">
      <alignment vertical="center"/>
    </xf>
    <xf numFmtId="181" fontId="1" fillId="2" borderId="0" xfId="0" applyNumberFormat="1" applyFont="1" applyFill="1" applyBorder="1" applyAlignment="1">
      <alignment vertical="center"/>
    </xf>
    <xf numFmtId="0" fontId="4" fillId="11" borderId="5" xfId="0" applyFont="1" applyFill="1" applyBorder="1" applyAlignment="1">
      <alignment horizontal="center" vertical="center" shrinkToFit="1"/>
    </xf>
    <xf numFmtId="181" fontId="4" fillId="2" borderId="0" xfId="0" applyNumberFormat="1" applyFont="1" applyFill="1" applyBorder="1" applyAlignment="1">
      <alignment vertical="center"/>
    </xf>
    <xf numFmtId="0" fontId="4" fillId="11" borderId="4" xfId="0" applyFont="1" applyFill="1" applyBorder="1" applyAlignment="1">
      <alignment vertical="center" wrapText="1"/>
    </xf>
    <xf numFmtId="181" fontId="4" fillId="2" borderId="4" xfId="0" applyNumberFormat="1" applyFont="1" applyFill="1" applyBorder="1" applyAlignment="1">
      <alignment vertical="center"/>
    </xf>
    <xf numFmtId="181" fontId="4" fillId="0" borderId="4" xfId="0" applyNumberFormat="1" applyFont="1" applyFill="1" applyBorder="1" applyAlignment="1">
      <alignment vertical="center"/>
    </xf>
    <xf numFmtId="181" fontId="4" fillId="11" borderId="4" xfId="0" applyNumberFormat="1" applyFont="1" applyFill="1" applyBorder="1" applyAlignment="1">
      <alignment vertical="center"/>
    </xf>
    <xf numFmtId="14" fontId="4" fillId="2" borderId="1" xfId="0" applyNumberFormat="1" applyFont="1" applyFill="1" applyBorder="1" applyAlignment="1">
      <alignment vertical="center"/>
    </xf>
    <xf numFmtId="49" fontId="4" fillId="2" borderId="1" xfId="0" applyNumberFormat="1" applyFont="1" applyFill="1" applyBorder="1" applyAlignment="1">
      <alignment vertical="center"/>
    </xf>
    <xf numFmtId="0" fontId="4" fillId="2" borderId="3" xfId="0" applyFont="1" applyFill="1" applyBorder="1" applyAlignment="1">
      <alignment vertical="center"/>
    </xf>
    <xf numFmtId="49" fontId="4" fillId="2" borderId="3" xfId="0" applyNumberFormat="1" applyFont="1" applyFill="1" applyBorder="1" applyAlignment="1">
      <alignment vertical="center"/>
    </xf>
    <xf numFmtId="14" fontId="4" fillId="11" borderId="4" xfId="0" applyNumberFormat="1" applyFont="1" applyFill="1" applyBorder="1" applyAlignment="1">
      <alignment vertical="center"/>
    </xf>
    <xf numFmtId="0" fontId="3" fillId="11" borderId="4" xfId="0" applyFont="1" applyFill="1" applyBorder="1" applyAlignment="1">
      <alignment vertical="center"/>
    </xf>
    <xf numFmtId="180" fontId="4" fillId="2" borderId="4" xfId="0" applyNumberFormat="1" applyFont="1" applyFill="1" applyBorder="1" applyAlignment="1">
      <alignment horizontal="left" vertical="center"/>
    </xf>
    <xf numFmtId="176" fontId="4" fillId="2" borderId="1" xfId="0" applyNumberFormat="1" applyFont="1" applyFill="1" applyBorder="1" applyAlignment="1">
      <alignment horizontal="right" vertical="center"/>
    </xf>
    <xf numFmtId="176" fontId="4" fillId="3" borderId="1" xfId="0" applyNumberFormat="1" applyFont="1" applyFill="1" applyBorder="1" applyAlignment="1">
      <alignment horizontal="right" vertical="center"/>
    </xf>
    <xf numFmtId="180" fontId="4" fillId="2" borderId="4" xfId="0" applyNumberFormat="1" applyFont="1" applyFill="1" applyBorder="1" applyAlignment="1">
      <alignment vertical="center"/>
    </xf>
    <xf numFmtId="176" fontId="4" fillId="3" borderId="1" xfId="0" applyNumberFormat="1" applyFont="1" applyFill="1" applyBorder="1" applyAlignment="1">
      <alignment vertical="center"/>
    </xf>
    <xf numFmtId="0" fontId="4" fillId="5" borderId="4" xfId="0" applyFont="1" applyFill="1" applyBorder="1" applyAlignment="1">
      <alignment horizontal="right" vertical="center"/>
    </xf>
    <xf numFmtId="0" fontId="4" fillId="2" borderId="4" xfId="0" applyFont="1" applyFill="1" applyBorder="1" applyAlignment="1">
      <alignment horizontal="right" vertical="center" wrapText="1"/>
    </xf>
    <xf numFmtId="0" fontId="14" fillId="9" borderId="4" xfId="0" applyFont="1" applyFill="1" applyBorder="1" applyAlignment="1">
      <alignment horizontal="center" vertical="center"/>
    </xf>
    <xf numFmtId="181" fontId="15" fillId="2" borderId="0" xfId="0" applyNumberFormat="1" applyFont="1" applyFill="1" applyBorder="1" applyAlignment="1">
      <alignment vertical="center"/>
    </xf>
    <xf numFmtId="9" fontId="4" fillId="2" borderId="4" xfId="11" applyNumberFormat="1" applyFont="1" applyFill="1" applyBorder="1" applyAlignment="1">
      <alignment vertical="center"/>
    </xf>
    <xf numFmtId="0" fontId="10" fillId="11" borderId="1" xfId="0" applyFont="1" applyFill="1" applyBorder="1" applyAlignment="1">
      <alignment horizontal="center" vertical="center"/>
    </xf>
    <xf numFmtId="0" fontId="4" fillId="2" borderId="5" xfId="0" applyFont="1" applyFill="1" applyBorder="1" applyAlignment="1">
      <alignment horizontal="left" vertical="center"/>
    </xf>
    <xf numFmtId="0" fontId="12" fillId="2" borderId="4" xfId="0" applyFont="1" applyFill="1" applyBorder="1" applyAlignment="1">
      <alignment horizontal="center" vertical="center"/>
    </xf>
    <xf numFmtId="9" fontId="4" fillId="0" borderId="4" xfId="11" applyNumberFormat="1" applyFont="1" applyFill="1" applyBorder="1" applyAlignment="1">
      <alignment vertical="center"/>
    </xf>
    <xf numFmtId="181" fontId="4" fillId="0" borderId="0" xfId="0" applyNumberFormat="1" applyFont="1" applyFill="1" applyBorder="1" applyAlignment="1">
      <alignment vertical="center"/>
    </xf>
    <xf numFmtId="0" fontId="4" fillId="11" borderId="0" xfId="0" applyFont="1" applyFill="1" applyBorder="1" applyAlignment="1">
      <alignment vertical="center"/>
    </xf>
    <xf numFmtId="0" fontId="12" fillId="2" borderId="5" xfId="0" applyFont="1" applyFill="1" applyBorder="1" applyAlignment="1">
      <alignment horizontal="left" vertical="center"/>
    </xf>
    <xf numFmtId="0" fontId="16" fillId="2" borderId="8" xfId="0" applyFont="1" applyFill="1" applyBorder="1" applyAlignment="1">
      <alignment horizontal="left" vertical="center"/>
    </xf>
    <xf numFmtId="14" fontId="3" fillId="11" borderId="4" xfId="0" applyNumberFormat="1" applyFont="1" applyFill="1" applyBorder="1" applyAlignment="1">
      <alignment vertical="center"/>
    </xf>
    <xf numFmtId="0" fontId="17" fillId="2" borderId="9" xfId="0" applyFont="1" applyFill="1" applyBorder="1" applyAlignment="1">
      <alignment horizontal="left" vertical="center"/>
    </xf>
    <xf numFmtId="0" fontId="18" fillId="2" borderId="4" xfId="0" applyFont="1" applyFill="1" applyBorder="1" applyAlignment="1">
      <alignment vertical="center"/>
    </xf>
    <xf numFmtId="0" fontId="10" fillId="11" borderId="1" xfId="0" applyFont="1" applyFill="1" applyBorder="1" applyAlignment="1">
      <alignment vertical="center"/>
    </xf>
    <xf numFmtId="0" fontId="3" fillId="2" borderId="4" xfId="0" applyFont="1" applyFill="1" applyBorder="1" applyAlignment="1">
      <alignment horizontal="left" vertical="center"/>
    </xf>
    <xf numFmtId="0" fontId="12" fillId="2" borderId="4" xfId="0" applyFont="1" applyFill="1" applyBorder="1" applyAlignment="1">
      <alignment vertical="center"/>
    </xf>
    <xf numFmtId="0" fontId="12" fillId="2" borderId="4" xfId="0" applyFont="1" applyFill="1" applyBorder="1" applyAlignment="1">
      <alignment horizontal="center" vertical="center" wrapText="1"/>
    </xf>
    <xf numFmtId="14" fontId="4" fillId="2" borderId="4" xfId="0" applyNumberFormat="1" applyFont="1" applyFill="1" applyBorder="1" applyAlignment="1">
      <alignment horizontal="right" vertical="center"/>
    </xf>
    <xf numFmtId="0" fontId="12" fillId="2" borderId="4" xfId="0" applyFont="1" applyFill="1" applyBorder="1" applyAlignment="1">
      <alignment horizontal="left" vertical="center"/>
    </xf>
    <xf numFmtId="0" fontId="12" fillId="2" borderId="1" xfId="0" applyFont="1" applyFill="1" applyBorder="1" applyAlignment="1">
      <alignment horizontal="center" vertical="center"/>
    </xf>
    <xf numFmtId="0" fontId="12" fillId="0" borderId="4" xfId="0" applyFont="1" applyFill="1" applyBorder="1" applyAlignment="1">
      <alignment horizontal="center" vertical="center"/>
    </xf>
    <xf numFmtId="0" fontId="12" fillId="11" borderId="4" xfId="0" applyFont="1" applyFill="1" applyBorder="1" applyAlignment="1">
      <alignment vertical="center"/>
    </xf>
    <xf numFmtId="0" fontId="12" fillId="0" borderId="4" xfId="0" applyFont="1" applyFill="1" applyBorder="1" applyAlignment="1">
      <alignment horizontal="center" vertical="center" wrapText="1"/>
    </xf>
    <xf numFmtId="0" fontId="3" fillId="2" borderId="0" xfId="0" applyFont="1" applyFill="1" applyBorder="1" applyAlignment="1">
      <alignment horizontal="left" vertical="center"/>
    </xf>
    <xf numFmtId="0" fontId="12" fillId="2" borderId="0" xfId="0" applyFont="1" applyFill="1" applyBorder="1" applyAlignment="1">
      <alignment horizontal="center" vertical="center"/>
    </xf>
    <xf numFmtId="176" fontId="4" fillId="2" borderId="4" xfId="0" applyNumberFormat="1" applyFont="1" applyFill="1" applyBorder="1" applyAlignment="1">
      <alignment horizontal="right" vertical="center"/>
    </xf>
    <xf numFmtId="176" fontId="4" fillId="2" borderId="1" xfId="0" applyNumberFormat="1" applyFont="1" applyFill="1" applyBorder="1" applyAlignment="1" applyProtection="1">
      <alignment vertical="center"/>
      <protection locked="0"/>
    </xf>
    <xf numFmtId="0" fontId="4" fillId="0" borderId="4"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protection locked="0"/>
    </xf>
    <xf numFmtId="176" fontId="4" fillId="0" borderId="2" xfId="0" applyNumberFormat="1" applyFont="1" applyFill="1" applyBorder="1" applyAlignment="1" applyProtection="1">
      <alignment horizontal="center" vertical="center"/>
      <protection locked="0"/>
    </xf>
    <xf numFmtId="176" fontId="4" fillId="2" borderId="1" xfId="0"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left" vertical="center"/>
      <protection locked="0"/>
    </xf>
    <xf numFmtId="176" fontId="7" fillId="0" borderId="1" xfId="0" applyNumberFormat="1" applyFont="1" applyFill="1" applyBorder="1" applyAlignment="1" applyProtection="1">
      <alignment horizontal="center" vertical="center"/>
      <protection locked="0"/>
    </xf>
    <xf numFmtId="176" fontId="4" fillId="0" borderId="4" xfId="0" applyNumberFormat="1" applyFont="1" applyFill="1" applyBorder="1" applyAlignment="1">
      <alignment horizontal="center"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10" fontId="4" fillId="3" borderId="0" xfId="0" applyNumberFormat="1" applyFont="1" applyFill="1" applyBorder="1" applyAlignment="1">
      <alignment horizontal="left" vertical="center"/>
    </xf>
    <xf numFmtId="0" fontId="19" fillId="3" borderId="0" xfId="0" applyFont="1" applyFill="1" applyBorder="1" applyAlignment="1">
      <alignment horizontal="left" vertical="center"/>
    </xf>
    <xf numFmtId="180" fontId="4" fillId="3" borderId="4" xfId="0" applyNumberFormat="1" applyFont="1" applyFill="1" applyBorder="1" applyAlignment="1">
      <alignment vertical="center"/>
    </xf>
    <xf numFmtId="0" fontId="4" fillId="2" borderId="1" xfId="0" applyFont="1" applyFill="1" applyBorder="1" applyAlignment="1">
      <alignment vertical="center"/>
    </xf>
    <xf numFmtId="0" fontId="4" fillId="3" borderId="1" xfId="0" applyFont="1" applyFill="1" applyBorder="1" applyAlignment="1">
      <alignment vertical="center"/>
    </xf>
    <xf numFmtId="181" fontId="1" fillId="0" borderId="0" xfId="0" applyNumberFormat="1" applyFont="1" applyFill="1" applyBorder="1" applyAlignment="1">
      <alignment vertical="center"/>
    </xf>
    <xf numFmtId="0" fontId="4" fillId="2" borderId="4" xfId="0" applyFont="1" applyFill="1" applyBorder="1" applyAlignment="1">
      <alignment horizontal="left" vertical="center" shrinkToFit="1"/>
    </xf>
    <xf numFmtId="0" fontId="7" fillId="0" borderId="4" xfId="0" applyFont="1" applyFill="1" applyBorder="1" applyAlignment="1">
      <alignment vertical="center"/>
    </xf>
    <xf numFmtId="0" fontId="12" fillId="0" borderId="1" xfId="0" applyFont="1" applyFill="1" applyBorder="1" applyAlignment="1">
      <alignment horizontal="center" vertical="center"/>
    </xf>
    <xf numFmtId="0" fontId="4" fillId="2" borderId="6" xfId="0" applyFont="1" applyFill="1" applyBorder="1" applyAlignment="1">
      <alignment vertical="center"/>
    </xf>
    <xf numFmtId="9" fontId="4" fillId="0" borderId="4" xfId="11" applyFont="1" applyFill="1" applyBorder="1" applyAlignment="1">
      <alignment horizontal="center" vertical="center"/>
    </xf>
    <xf numFmtId="0" fontId="4" fillId="0" borderId="6" xfId="0" applyFont="1" applyFill="1" applyBorder="1" applyAlignment="1">
      <alignment vertical="center"/>
    </xf>
    <xf numFmtId="179" fontId="4" fillId="0" borderId="4" xfId="11" applyNumberFormat="1" applyFont="1" applyFill="1" applyBorder="1">
      <alignment vertical="center"/>
    </xf>
    <xf numFmtId="9" fontId="4" fillId="0" borderId="2" xfId="11" applyFont="1" applyFill="1" applyBorder="1" applyAlignment="1">
      <alignment horizontal="center" vertical="center"/>
    </xf>
    <xf numFmtId="9" fontId="4" fillId="0" borderId="0" xfId="11" applyFont="1" applyFill="1" applyBorder="1" applyAlignment="1">
      <alignment horizontal="center" vertical="center"/>
    </xf>
    <xf numFmtId="0" fontId="12" fillId="0" borderId="4" xfId="0" applyFont="1" applyFill="1" applyBorder="1" applyAlignment="1">
      <alignment vertical="center"/>
    </xf>
    <xf numFmtId="0" fontId="12" fillId="11" borderId="4" xfId="0" applyFont="1" applyFill="1" applyBorder="1" applyAlignment="1">
      <alignment horizontal="center" vertical="center"/>
    </xf>
    <xf numFmtId="14"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14" fontId="4" fillId="2" borderId="3"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0" fontId="12" fillId="2" borderId="1" xfId="0" applyFont="1" applyFill="1" applyBorder="1" applyAlignment="1">
      <alignment vertical="center"/>
    </xf>
    <xf numFmtId="0" fontId="12" fillId="0" borderId="1" xfId="0" applyFont="1" applyFill="1" applyBorder="1" applyAlignment="1">
      <alignment vertical="center"/>
    </xf>
    <xf numFmtId="0" fontId="20" fillId="12" borderId="0" xfId="0" applyFont="1" applyFill="1" applyAlignment="1">
      <alignment horizontal="center" vertical="center"/>
    </xf>
    <xf numFmtId="0" fontId="20" fillId="4" borderId="0" xfId="0" applyFont="1" applyFill="1" applyAlignment="1">
      <alignment horizontal="center" vertical="center"/>
    </xf>
    <xf numFmtId="0" fontId="1" fillId="9" borderId="0" xfId="0" applyFont="1" applyFill="1" applyBorder="1" applyAlignment="1">
      <alignment horizontal="center" vertical="center"/>
    </xf>
    <xf numFmtId="0" fontId="20" fillId="9" borderId="0" xfId="0" applyFont="1" applyFill="1" applyAlignment="1">
      <alignment horizontal="center" vertical="center"/>
    </xf>
    <xf numFmtId="10" fontId="20" fillId="9" borderId="0" xfId="0" applyNumberFormat="1" applyFont="1" applyFill="1" applyAlignment="1">
      <alignment horizontal="center" vertical="center"/>
    </xf>
    <xf numFmtId="0" fontId="1" fillId="9" borderId="5" xfId="0" applyFont="1" applyFill="1" applyBorder="1" applyAlignment="1">
      <alignment horizontal="center" vertical="center"/>
    </xf>
    <xf numFmtId="0" fontId="1" fillId="9" borderId="8" xfId="0" applyFont="1" applyFill="1" applyBorder="1" applyAlignment="1">
      <alignment horizontal="center" vertical="center"/>
    </xf>
    <xf numFmtId="0" fontId="2" fillId="9" borderId="4" xfId="0" applyFont="1" applyFill="1" applyBorder="1" applyAlignment="1">
      <alignment horizontal="center" vertical="center"/>
    </xf>
    <xf numFmtId="0" fontId="20" fillId="9" borderId="4" xfId="0" applyFont="1" applyFill="1" applyBorder="1" applyAlignment="1">
      <alignment horizontal="center" vertical="center"/>
    </xf>
    <xf numFmtId="10" fontId="20" fillId="9" borderId="4" xfId="0" applyNumberFormat="1" applyFont="1" applyFill="1" applyBorder="1" applyAlignment="1">
      <alignment horizontal="center" vertical="center"/>
    </xf>
    <xf numFmtId="0" fontId="20" fillId="9" borderId="1" xfId="0" applyFont="1" applyFill="1" applyBorder="1" applyAlignment="1">
      <alignment horizontal="center" vertical="center"/>
    </xf>
    <xf numFmtId="178" fontId="20" fillId="9" borderId="1" xfId="0" applyNumberFormat="1" applyFont="1" applyFill="1" applyBorder="1" applyAlignment="1">
      <alignment horizontal="center" vertical="center" wrapText="1"/>
    </xf>
    <xf numFmtId="0" fontId="1" fillId="12" borderId="1" xfId="0" applyFont="1" applyFill="1" applyBorder="1" applyAlignment="1">
      <alignment horizontal="center" vertical="center"/>
    </xf>
    <xf numFmtId="0" fontId="20" fillId="12" borderId="4" xfId="0" applyFont="1" applyFill="1" applyBorder="1" applyAlignment="1">
      <alignment horizontal="center" vertical="center"/>
    </xf>
    <xf numFmtId="10" fontId="20" fillId="12" borderId="4" xfId="0" applyNumberFormat="1" applyFont="1" applyFill="1" applyBorder="1" applyAlignment="1">
      <alignment horizontal="center" vertical="center"/>
    </xf>
    <xf numFmtId="0" fontId="1" fillId="9" borderId="1" xfId="0" applyFont="1" applyFill="1" applyBorder="1" applyAlignment="1">
      <alignment horizontal="center" vertical="center"/>
    </xf>
    <xf numFmtId="0" fontId="1" fillId="9" borderId="4" xfId="0" applyFont="1" applyFill="1" applyBorder="1" applyAlignment="1">
      <alignment horizontal="center" vertical="center"/>
    </xf>
    <xf numFmtId="0" fontId="1" fillId="4" borderId="1" xfId="0" applyFont="1" applyFill="1" applyBorder="1" applyAlignment="1">
      <alignment horizontal="center" vertical="center"/>
    </xf>
    <xf numFmtId="0" fontId="20" fillId="4" borderId="4" xfId="0" applyFont="1" applyFill="1" applyBorder="1" applyAlignment="1">
      <alignment horizontal="center" vertical="center"/>
    </xf>
    <xf numFmtId="10" fontId="20" fillId="4" borderId="4" xfId="0" applyNumberFormat="1" applyFont="1" applyFill="1" applyBorder="1" applyAlignment="1">
      <alignment horizontal="center" vertical="center"/>
    </xf>
    <xf numFmtId="0" fontId="1" fillId="12" borderId="4" xfId="0" applyFont="1" applyFill="1" applyBorder="1" applyAlignment="1">
      <alignment horizontal="center" vertical="center"/>
    </xf>
    <xf numFmtId="0" fontId="1" fillId="9" borderId="6" xfId="0" applyFont="1" applyFill="1" applyBorder="1" applyAlignment="1">
      <alignment horizontal="center" vertical="center"/>
    </xf>
    <xf numFmtId="0" fontId="1" fillId="12" borderId="4" xfId="0" applyFont="1" applyFill="1" applyBorder="1" applyAlignment="1" applyProtection="1">
      <alignment horizontal="center" vertical="center"/>
      <protection locked="0"/>
    </xf>
    <xf numFmtId="0" fontId="1" fillId="12" borderId="4" xfId="0" applyFont="1" applyFill="1" applyBorder="1" applyAlignment="1" applyProtection="1">
      <alignment horizontal="center" vertical="center" wrapText="1"/>
      <protection locked="0"/>
    </xf>
    <xf numFmtId="0" fontId="1" fillId="12" borderId="3" xfId="0" applyFont="1" applyFill="1" applyBorder="1" applyAlignment="1" applyProtection="1">
      <alignment horizontal="center" vertical="center"/>
      <protection locked="0"/>
    </xf>
    <xf numFmtId="0" fontId="21" fillId="9" borderId="4" xfId="0" applyFont="1" applyFill="1" applyBorder="1" applyAlignment="1">
      <alignment horizontal="center" vertical="center"/>
    </xf>
    <xf numFmtId="0" fontId="21" fillId="9" borderId="4" xfId="0" applyFont="1" applyFill="1" applyBorder="1" applyAlignment="1" applyProtection="1">
      <alignment horizontal="center" vertical="center"/>
      <protection locked="0"/>
    </xf>
    <xf numFmtId="49" fontId="22" fillId="9" borderId="0" xfId="0" applyNumberFormat="1" applyFont="1" applyFill="1" applyBorder="1" applyAlignment="1">
      <alignment horizontal="center" vertical="center" wrapText="1"/>
    </xf>
    <xf numFmtId="49" fontId="22" fillId="9" borderId="3" xfId="0" applyNumberFormat="1" applyFont="1" applyFill="1" applyBorder="1" applyAlignment="1">
      <alignment horizontal="center" vertical="center" wrapText="1"/>
    </xf>
    <xf numFmtId="0" fontId="20" fillId="5" borderId="0" xfId="0" applyFont="1" applyFill="1" applyAlignment="1">
      <alignment horizontal="center" vertical="center"/>
    </xf>
    <xf numFmtId="49" fontId="23" fillId="9" borderId="4" xfId="0" applyNumberFormat="1" applyFont="1" applyFill="1" applyBorder="1" applyAlignment="1">
      <alignment horizontal="center" vertical="center" wrapText="1"/>
    </xf>
    <xf numFmtId="49" fontId="23" fillId="9" borderId="10" xfId="0" applyNumberFormat="1" applyFont="1" applyFill="1" applyBorder="1" applyAlignment="1">
      <alignment horizontal="center" vertical="center" wrapText="1"/>
    </xf>
    <xf numFmtId="49" fontId="23" fillId="9" borderId="7" xfId="0" applyNumberFormat="1" applyFont="1" applyFill="1" applyBorder="1" applyAlignment="1">
      <alignment horizontal="center" vertical="center" wrapText="1"/>
    </xf>
    <xf numFmtId="49" fontId="22" fillId="15" borderId="3" xfId="0" applyNumberFormat="1" applyFont="1" applyFill="1" applyBorder="1" applyAlignment="1">
      <alignment horizontal="center" vertical="center" wrapText="1"/>
    </xf>
    <xf numFmtId="49" fontId="22" fillId="15" borderId="3" xfId="0" applyNumberFormat="1" applyFont="1" applyFill="1" applyBorder="1" applyAlignment="1">
      <alignment horizontal="center" vertical="center" wrapText="1" shrinkToFit="1"/>
    </xf>
    <xf numFmtId="176" fontId="22" fillId="15" borderId="3" xfId="0" applyNumberFormat="1" applyFont="1" applyFill="1" applyBorder="1" applyAlignment="1">
      <alignment horizontal="center" vertical="center" wrapText="1"/>
    </xf>
    <xf numFmtId="0" fontId="22" fillId="15" borderId="3" xfId="0" applyNumberFormat="1" applyFont="1" applyFill="1" applyBorder="1" applyAlignment="1">
      <alignment horizontal="center" vertical="center" wrapText="1"/>
    </xf>
    <xf numFmtId="0" fontId="20" fillId="5" borderId="4" xfId="0" applyFont="1" applyFill="1" applyBorder="1" applyAlignment="1">
      <alignment horizontal="center" vertical="center"/>
    </xf>
    <xf numFmtId="0" fontId="1" fillId="5" borderId="4" xfId="0" applyFont="1" applyFill="1" applyBorder="1" applyAlignment="1">
      <alignment horizontal="center" vertical="center"/>
    </xf>
    <xf numFmtId="0" fontId="20" fillId="5" borderId="4" xfId="0" applyNumberFormat="1" applyFont="1" applyFill="1" applyBorder="1" applyAlignment="1">
      <alignment horizontal="center" vertical="center"/>
    </xf>
    <xf numFmtId="10" fontId="23" fillId="9" borderId="4" xfId="0" applyNumberFormat="1" applyFont="1" applyFill="1" applyBorder="1" applyAlignment="1">
      <alignment horizontal="center" vertical="center" wrapText="1"/>
    </xf>
    <xf numFmtId="49" fontId="23" fillId="9" borderId="11" xfId="0" applyNumberFormat="1" applyFont="1" applyFill="1" applyBorder="1" applyAlignment="1">
      <alignment horizontal="center" vertical="center" wrapText="1"/>
    </xf>
    <xf numFmtId="10" fontId="22" fillId="15" borderId="3" xfId="0" applyNumberFormat="1" applyFont="1" applyFill="1" applyBorder="1" applyAlignment="1">
      <alignment horizontal="center" vertical="center" wrapText="1"/>
    </xf>
    <xf numFmtId="181" fontId="22" fillId="15" borderId="3" xfId="0" applyNumberFormat="1" applyFont="1" applyFill="1" applyBorder="1" applyAlignment="1">
      <alignment horizontal="center" vertical="center" wrapText="1"/>
    </xf>
    <xf numFmtId="10" fontId="20" fillId="5" borderId="4" xfId="0" applyNumberFormat="1" applyFont="1" applyFill="1" applyBorder="1" applyAlignment="1">
      <alignment horizontal="center" vertical="center"/>
    </xf>
    <xf numFmtId="0" fontId="24" fillId="5" borderId="4" xfId="0" applyFont="1" applyFill="1" applyBorder="1" applyAlignment="1">
      <alignment horizontal="center" vertical="center"/>
    </xf>
    <xf numFmtId="0" fontId="24" fillId="12" borderId="4" xfId="0" applyFont="1" applyFill="1" applyBorder="1" applyAlignment="1">
      <alignment horizontal="center" vertical="center"/>
    </xf>
    <xf numFmtId="0" fontId="25" fillId="9" borderId="4" xfId="0" applyFont="1" applyFill="1" applyBorder="1" applyAlignment="1">
      <alignment horizontal="center" vertical="center"/>
    </xf>
    <xf numFmtId="0" fontId="3" fillId="9" borderId="4" xfId="0" applyFont="1" applyFill="1" applyBorder="1" applyAlignment="1">
      <alignment horizontal="center" vertical="center"/>
    </xf>
    <xf numFmtId="0" fontId="3" fillId="12" borderId="4" xfId="0" applyFont="1" applyFill="1" applyBorder="1" applyAlignment="1">
      <alignment horizontal="center" vertical="center"/>
    </xf>
    <xf numFmtId="0" fontId="21" fillId="12" borderId="4" xfId="0" applyFont="1" applyFill="1" applyBorder="1" applyAlignment="1">
      <alignment horizontal="center" vertical="center"/>
    </xf>
    <xf numFmtId="176" fontId="24" fillId="12" borderId="0" xfId="0" applyNumberFormat="1" applyFont="1" applyFill="1" applyAlignment="1">
      <alignment horizontal="center" vertical="center"/>
    </xf>
    <xf numFmtId="0" fontId="21" fillId="5" borderId="4" xfId="0" applyFont="1" applyFill="1" applyBorder="1" applyAlignment="1">
      <alignment horizontal="center" vertical="center"/>
    </xf>
    <xf numFmtId="0" fontId="4" fillId="9" borderId="4" xfId="0" applyFont="1" applyFill="1" applyBorder="1" applyAlignment="1">
      <alignment horizontal="left" vertical="center"/>
    </xf>
    <xf numFmtId="0" fontId="21" fillId="12" borderId="4" xfId="0" applyFont="1" applyFill="1" applyBorder="1" applyAlignment="1" applyProtection="1">
      <alignment horizontal="center" vertical="center"/>
      <protection locked="0"/>
    </xf>
    <xf numFmtId="176" fontId="21" fillId="12" borderId="4" xfId="0" applyNumberFormat="1" applyFont="1" applyFill="1" applyBorder="1" applyAlignment="1">
      <alignment horizontal="center" vertical="center"/>
    </xf>
    <xf numFmtId="0" fontId="21" fillId="12" borderId="0" xfId="0" applyFont="1" applyFill="1" applyAlignment="1" applyProtection="1">
      <alignment horizontal="center" vertical="center"/>
      <protection locked="0"/>
    </xf>
    <xf numFmtId="0" fontId="21" fillId="12" borderId="0" xfId="0" applyFont="1" applyFill="1" applyAlignment="1">
      <alignment horizontal="center" vertical="center"/>
    </xf>
    <xf numFmtId="0" fontId="0" fillId="9" borderId="0" xfId="0" applyFill="1" applyAlignment="1">
      <alignment horizontal="center" vertical="center"/>
    </xf>
    <xf numFmtId="0" fontId="20" fillId="9" borderId="0" xfId="0" applyFont="1" applyFill="1" applyAlignment="1">
      <alignment vertical="center"/>
    </xf>
    <xf numFmtId="0" fontId="18" fillId="9" borderId="4" xfId="0" applyFont="1" applyFill="1" applyBorder="1" applyAlignment="1">
      <alignment horizontal="center" vertical="center"/>
    </xf>
    <xf numFmtId="0" fontId="21" fillId="12" borderId="4" xfId="0" applyNumberFormat="1" applyFont="1" applyFill="1" applyBorder="1" applyAlignment="1" applyProtection="1">
      <alignment horizontal="center" vertical="center"/>
      <protection locked="0"/>
    </xf>
    <xf numFmtId="0" fontId="21" fillId="12" borderId="0" xfId="0" applyNumberFormat="1" applyFont="1" applyFill="1" applyAlignment="1" applyProtection="1">
      <alignment horizontal="center" vertical="center"/>
      <protection locked="0"/>
    </xf>
    <xf numFmtId="0" fontId="24" fillId="12" borderId="0" xfId="0" applyFont="1" applyFill="1" applyAlignment="1">
      <alignment horizontal="center" vertical="center"/>
    </xf>
    <xf numFmtId="10" fontId="20" fillId="9" borderId="0" xfId="0" applyNumberFormat="1" applyFont="1" applyFill="1" applyBorder="1" applyAlignment="1">
      <alignment horizontal="center" vertical="center"/>
    </xf>
    <xf numFmtId="10" fontId="20" fillId="9" borderId="0" xfId="0" applyNumberFormat="1" applyFont="1" applyFill="1" applyAlignment="1">
      <alignment vertical="center"/>
    </xf>
    <xf numFmtId="0" fontId="4" fillId="8" borderId="4" xfId="0" applyFont="1" applyFill="1" applyBorder="1" applyAlignment="1" quotePrefix="1">
      <alignment vertical="center"/>
    </xf>
    <xf numFmtId="0" fontId="4" fillId="10" borderId="4" xfId="0"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1644;&#20052;&#20029;&#26230;&#25910;&#36153;(1)\&#21644;&#20052;&#20029;&#26230;&#65298;&#65296;&#65298;&#65296;&#24180;&#25910;&#36153;-11.27&#23545;&#24080;&#23436;&#2510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0年夏季制冷收费"/>
      <sheetName val="20供暖收费"/>
      <sheetName val="汇总"/>
      <sheetName val="6月"/>
      <sheetName val="流量抄表"/>
      <sheetName val="7月"/>
      <sheetName val="8月"/>
      <sheetName val="9月"/>
      <sheetName val="月记录"/>
      <sheetName val="开票"/>
      <sheetName val="电话、阀"/>
      <sheetName val="20PK19"/>
      <sheetName val="对照"/>
      <sheetName val="Sheet1"/>
      <sheetName val="分析"/>
      <sheetName val="每天收费记录"/>
      <sheetName val="Sheet3"/>
    </sheetNames>
    <sheetDataSet>
      <sheetData sheetId="0"/>
      <sheetData sheetId="1"/>
      <sheetData sheetId="2"/>
      <sheetData sheetId="3">
        <row r="3">
          <cell r="H3">
            <v>803.7</v>
          </cell>
        </row>
        <row r="4">
          <cell r="H4">
            <v>418</v>
          </cell>
        </row>
        <row r="6">
          <cell r="H6">
            <v>0</v>
          </cell>
        </row>
        <row r="7">
          <cell r="H7">
            <v>150.1</v>
          </cell>
        </row>
        <row r="9">
          <cell r="H9">
            <v>0</v>
          </cell>
        </row>
        <row r="10">
          <cell r="H10">
            <v>0</v>
          </cell>
        </row>
        <row r="11">
          <cell r="H11">
            <v>739.1</v>
          </cell>
        </row>
        <row r="13">
          <cell r="H13">
            <v>343.9</v>
          </cell>
          <cell r="I13">
            <v>343.9</v>
          </cell>
        </row>
        <row r="14">
          <cell r="H14">
            <v>3956.1</v>
          </cell>
          <cell r="I14">
            <v>3956.1</v>
          </cell>
        </row>
        <row r="15">
          <cell r="H15">
            <v>2774</v>
          </cell>
        </row>
        <row r="16">
          <cell r="H16">
            <v>556.7</v>
          </cell>
          <cell r="I16">
            <v>556.7</v>
          </cell>
        </row>
        <row r="18">
          <cell r="H18">
            <v>199.5</v>
          </cell>
        </row>
        <row r="20">
          <cell r="H20">
            <v>3956.1</v>
          </cell>
          <cell r="I20">
            <v>3956.1</v>
          </cell>
        </row>
        <row r="23">
          <cell r="H23">
            <v>62.7</v>
          </cell>
        </row>
        <row r="25">
          <cell r="H25">
            <v>0</v>
          </cell>
        </row>
        <row r="26">
          <cell r="H26">
            <v>1157.1</v>
          </cell>
        </row>
        <row r="28">
          <cell r="H28">
            <v>380</v>
          </cell>
        </row>
        <row r="32">
          <cell r="H32">
            <v>0</v>
          </cell>
        </row>
        <row r="33">
          <cell r="H33">
            <v>0</v>
          </cell>
        </row>
        <row r="37">
          <cell r="H37">
            <v>0</v>
          </cell>
        </row>
        <row r="38">
          <cell r="H38">
            <v>0</v>
          </cell>
        </row>
        <row r="39">
          <cell r="H39">
            <v>0</v>
          </cell>
        </row>
        <row r="43">
          <cell r="H43">
            <v>0</v>
          </cell>
        </row>
        <row r="44">
          <cell r="H44">
            <v>6315.6</v>
          </cell>
        </row>
        <row r="45">
          <cell r="H45">
            <v>0</v>
          </cell>
        </row>
        <row r="57">
          <cell r="H57">
            <v>8242.5</v>
          </cell>
        </row>
        <row r="58">
          <cell r="H58">
            <v>0</v>
          </cell>
        </row>
        <row r="61">
          <cell r="H61">
            <v>8242.5</v>
          </cell>
        </row>
        <row r="63">
          <cell r="H63">
            <v>7930.2</v>
          </cell>
        </row>
        <row r="64">
          <cell r="H64">
            <v>0</v>
          </cell>
        </row>
        <row r="66">
          <cell r="H66">
            <v>0</v>
          </cell>
        </row>
        <row r="70">
          <cell r="H70">
            <v>5064.75</v>
          </cell>
        </row>
        <row r="72">
          <cell r="H72">
            <v>1.9</v>
          </cell>
        </row>
        <row r="76">
          <cell r="H76">
            <v>85.5</v>
          </cell>
          <cell r="I76">
            <v>85.5</v>
          </cell>
        </row>
        <row r="79">
          <cell r="H79">
            <v>64.6</v>
          </cell>
        </row>
        <row r="83">
          <cell r="H83">
            <v>0</v>
          </cell>
        </row>
        <row r="84">
          <cell r="H84">
            <v>0</v>
          </cell>
        </row>
        <row r="88">
          <cell r="H88">
            <v>32.3</v>
          </cell>
        </row>
        <row r="89">
          <cell r="H89">
            <v>8182.8</v>
          </cell>
        </row>
        <row r="90">
          <cell r="H90">
            <v>0</v>
          </cell>
        </row>
        <row r="91">
          <cell r="H91">
            <v>193.8</v>
          </cell>
        </row>
        <row r="97">
          <cell r="H97">
            <v>0</v>
          </cell>
        </row>
        <row r="98">
          <cell r="H98">
            <v>0</v>
          </cell>
        </row>
        <row r="99">
          <cell r="H99">
            <v>0</v>
          </cell>
        </row>
        <row r="100">
          <cell r="H100">
            <v>2379.3</v>
          </cell>
          <cell r="I100">
            <v>2379.3</v>
          </cell>
        </row>
        <row r="101">
          <cell r="H101">
            <v>0</v>
          </cell>
        </row>
        <row r="102">
          <cell r="H102">
            <v>406.6</v>
          </cell>
        </row>
        <row r="103">
          <cell r="H103">
            <v>906.3</v>
          </cell>
        </row>
        <row r="104">
          <cell r="H104">
            <v>171</v>
          </cell>
          <cell r="I104">
            <v>171</v>
          </cell>
        </row>
        <row r="105">
          <cell r="H105">
            <v>0</v>
          </cell>
        </row>
        <row r="106">
          <cell r="H106">
            <v>1637.8</v>
          </cell>
        </row>
        <row r="107">
          <cell r="H107">
            <v>1079.2</v>
          </cell>
        </row>
        <row r="108">
          <cell r="H108">
            <v>1326.2</v>
          </cell>
        </row>
        <row r="109">
          <cell r="H109">
            <v>5053.2</v>
          </cell>
          <cell r="I109">
            <v>5053.2</v>
          </cell>
        </row>
        <row r="114">
          <cell r="H114">
            <v>359.1</v>
          </cell>
        </row>
        <row r="115">
          <cell r="H115">
            <v>1831.6</v>
          </cell>
        </row>
        <row r="116">
          <cell r="H116">
            <v>898.7</v>
          </cell>
        </row>
        <row r="117">
          <cell r="H117">
            <v>741</v>
          </cell>
        </row>
        <row r="118">
          <cell r="H118">
            <v>473.1</v>
          </cell>
        </row>
        <row r="119">
          <cell r="H119">
            <v>0</v>
          </cell>
        </row>
        <row r="120">
          <cell r="H120">
            <v>0</v>
          </cell>
        </row>
        <row r="122">
          <cell r="H122">
            <v>1787.9</v>
          </cell>
        </row>
        <row r="123">
          <cell r="H123">
            <v>1062.1</v>
          </cell>
        </row>
        <row r="124">
          <cell r="H124">
            <v>2384.5</v>
          </cell>
        </row>
        <row r="127">
          <cell r="H127">
            <v>34.2</v>
          </cell>
        </row>
        <row r="129">
          <cell r="H129">
            <v>0</v>
          </cell>
        </row>
        <row r="130">
          <cell r="H130">
            <v>602.3</v>
          </cell>
        </row>
        <row r="131">
          <cell r="H131">
            <v>670.7</v>
          </cell>
        </row>
        <row r="132">
          <cell r="H132">
            <v>311.6</v>
          </cell>
        </row>
        <row r="133">
          <cell r="H133">
            <v>3956.1</v>
          </cell>
        </row>
        <row r="134">
          <cell r="H134">
            <v>285</v>
          </cell>
        </row>
        <row r="136">
          <cell r="H136">
            <v>383.8</v>
          </cell>
        </row>
        <row r="137">
          <cell r="H137">
            <v>1341.4</v>
          </cell>
        </row>
        <row r="139">
          <cell r="H139">
            <v>875.9</v>
          </cell>
        </row>
        <row r="141">
          <cell r="H141">
            <v>5029.8</v>
          </cell>
          <cell r="I141">
            <v>5029.8</v>
          </cell>
        </row>
        <row r="142">
          <cell r="H142">
            <v>260.3</v>
          </cell>
          <cell r="I142">
            <v>260.3</v>
          </cell>
        </row>
        <row r="143">
          <cell r="H143">
            <v>843.6</v>
          </cell>
        </row>
        <row r="146">
          <cell r="H146">
            <v>2734.1</v>
          </cell>
        </row>
        <row r="147">
          <cell r="H147">
            <v>0</v>
          </cell>
        </row>
        <row r="148">
          <cell r="H148">
            <v>197.6</v>
          </cell>
        </row>
        <row r="149">
          <cell r="H149">
            <v>161.5</v>
          </cell>
        </row>
        <row r="150">
          <cell r="H150">
            <v>442.7</v>
          </cell>
        </row>
        <row r="151">
          <cell r="H151">
            <v>2430.1</v>
          </cell>
        </row>
        <row r="153">
          <cell r="H153">
            <v>437</v>
          </cell>
        </row>
        <row r="157">
          <cell r="H157">
            <v>292.6</v>
          </cell>
        </row>
        <row r="158">
          <cell r="H158">
            <v>66.5</v>
          </cell>
        </row>
        <row r="159">
          <cell r="H159">
            <v>616.35</v>
          </cell>
        </row>
        <row r="160">
          <cell r="H160">
            <v>497.8</v>
          </cell>
        </row>
        <row r="161">
          <cell r="H161">
            <v>0</v>
          </cell>
        </row>
        <row r="162">
          <cell r="H162">
            <v>0</v>
          </cell>
        </row>
        <row r="163">
          <cell r="H163">
            <v>72.2</v>
          </cell>
        </row>
        <row r="164">
          <cell r="H164">
            <v>220.4</v>
          </cell>
          <cell r="I164">
            <v>220.4</v>
          </cell>
        </row>
        <row r="166">
          <cell r="H166">
            <v>5579.7</v>
          </cell>
          <cell r="I166" t="e">
            <v>#N/A</v>
          </cell>
        </row>
        <row r="171">
          <cell r="H171">
            <v>2451.9</v>
          </cell>
        </row>
        <row r="172">
          <cell r="H172">
            <v>537.7</v>
          </cell>
        </row>
        <row r="173">
          <cell r="H173">
            <v>5579.7</v>
          </cell>
          <cell r="I173">
            <v>5579.7</v>
          </cell>
        </row>
        <row r="175">
          <cell r="H175">
            <v>0</v>
          </cell>
        </row>
        <row r="176">
          <cell r="H176">
            <v>2451.9</v>
          </cell>
          <cell r="I176">
            <v>2451.9</v>
          </cell>
        </row>
        <row r="176">
          <cell r="L176">
            <v>43964</v>
          </cell>
        </row>
        <row r="178">
          <cell r="H178">
            <v>454.1</v>
          </cell>
          <cell r="I178">
            <v>454.1</v>
          </cell>
        </row>
        <row r="179">
          <cell r="H179">
            <v>2451.9</v>
          </cell>
          <cell r="I179">
            <v>2451.9</v>
          </cell>
        </row>
        <row r="179">
          <cell r="L179">
            <v>44010</v>
          </cell>
        </row>
        <row r="180">
          <cell r="H180">
            <v>408.5</v>
          </cell>
        </row>
        <row r="181">
          <cell r="H181">
            <v>283.1</v>
          </cell>
        </row>
        <row r="182">
          <cell r="H182">
            <v>1795.5</v>
          </cell>
        </row>
        <row r="184">
          <cell r="H184">
            <v>334.4</v>
          </cell>
        </row>
        <row r="185">
          <cell r="H185">
            <v>72.2</v>
          </cell>
        </row>
        <row r="186">
          <cell r="H186">
            <v>801.8</v>
          </cell>
          <cell r="I186">
            <v>801.8</v>
          </cell>
        </row>
        <row r="188">
          <cell r="H188">
            <v>191.9</v>
          </cell>
        </row>
        <row r="190">
          <cell r="H190">
            <v>182.4</v>
          </cell>
          <cell r="I190">
            <v>182.4</v>
          </cell>
        </row>
        <row r="193">
          <cell r="H193">
            <v>5417.7</v>
          </cell>
          <cell r="I193" t="e">
            <v>#N/A</v>
          </cell>
        </row>
        <row r="194">
          <cell r="H194">
            <v>119.7</v>
          </cell>
          <cell r="I194">
            <v>621.3</v>
          </cell>
        </row>
        <row r="195">
          <cell r="H195">
            <v>400.9</v>
          </cell>
        </row>
        <row r="196">
          <cell r="H196">
            <v>159.6</v>
          </cell>
        </row>
        <row r="198">
          <cell r="H198">
            <v>0</v>
          </cell>
        </row>
        <row r="199">
          <cell r="H199">
            <v>142.5</v>
          </cell>
          <cell r="I199">
            <v>142.5</v>
          </cell>
        </row>
        <row r="200">
          <cell r="H200">
            <v>748.6</v>
          </cell>
        </row>
        <row r="201">
          <cell r="H201">
            <v>195.7</v>
          </cell>
          <cell r="I201">
            <v>195.7</v>
          </cell>
        </row>
        <row r="204">
          <cell r="H204">
            <v>2278.1</v>
          </cell>
        </row>
        <row r="205">
          <cell r="H205">
            <v>699.2</v>
          </cell>
        </row>
        <row r="207">
          <cell r="H207">
            <v>541.5</v>
          </cell>
        </row>
        <row r="208">
          <cell r="H208">
            <v>571.9</v>
          </cell>
          <cell r="I208">
            <v>571.9</v>
          </cell>
        </row>
        <row r="213">
          <cell r="H213">
            <v>5029.8</v>
          </cell>
          <cell r="I213">
            <v>5029.8</v>
          </cell>
        </row>
        <row r="215">
          <cell r="H215">
            <v>3984.9</v>
          </cell>
          <cell r="I215">
            <v>3984.9</v>
          </cell>
        </row>
        <row r="217">
          <cell r="H217">
            <v>3956.1</v>
          </cell>
          <cell r="I217">
            <v>3956.1</v>
          </cell>
        </row>
        <row r="218">
          <cell r="I218">
            <v>7980.3</v>
          </cell>
        </row>
        <row r="218">
          <cell r="L218">
            <v>44018</v>
          </cell>
        </row>
        <row r="220">
          <cell r="H220">
            <v>254.6</v>
          </cell>
        </row>
        <row r="221">
          <cell r="H221">
            <v>343.9</v>
          </cell>
        </row>
        <row r="222">
          <cell r="H222">
            <v>190</v>
          </cell>
        </row>
        <row r="225">
          <cell r="H225">
            <v>9684</v>
          </cell>
        </row>
        <row r="227">
          <cell r="H227">
            <v>879.7</v>
          </cell>
        </row>
        <row r="228">
          <cell r="H228">
            <v>9696.3</v>
          </cell>
        </row>
        <row r="229">
          <cell r="H229">
            <v>0</v>
          </cell>
        </row>
        <row r="231">
          <cell r="H231">
            <v>7441.35</v>
          </cell>
          <cell r="I231">
            <v>7441.35</v>
          </cell>
        </row>
        <row r="235">
          <cell r="H235">
            <v>298.3</v>
          </cell>
          <cell r="I235">
            <v>298.3</v>
          </cell>
        </row>
        <row r="235">
          <cell r="L235">
            <v>44011</v>
          </cell>
        </row>
        <row r="238">
          <cell r="H238">
            <v>2067.2</v>
          </cell>
        </row>
        <row r="239">
          <cell r="H239">
            <v>1105.8</v>
          </cell>
        </row>
        <row r="240">
          <cell r="H240">
            <v>533.9</v>
          </cell>
          <cell r="I240">
            <v>533.9</v>
          </cell>
        </row>
        <row r="240">
          <cell r="L240">
            <v>44004</v>
          </cell>
        </row>
        <row r="241">
          <cell r="H241">
            <v>1776.5</v>
          </cell>
        </row>
        <row r="242">
          <cell r="H242">
            <v>1.9</v>
          </cell>
        </row>
        <row r="244">
          <cell r="H244">
            <v>832.2</v>
          </cell>
        </row>
        <row r="245">
          <cell r="H245">
            <v>666.9</v>
          </cell>
          <cell r="I245">
            <v>666.9</v>
          </cell>
        </row>
        <row r="246">
          <cell r="H246">
            <v>685.9</v>
          </cell>
        </row>
        <row r="250">
          <cell r="H250">
            <v>3342.1</v>
          </cell>
        </row>
        <row r="252">
          <cell r="H252">
            <v>5090.1</v>
          </cell>
        </row>
        <row r="257">
          <cell r="H257">
            <v>2935.5</v>
          </cell>
        </row>
        <row r="258">
          <cell r="H258">
            <v>3302.2</v>
          </cell>
        </row>
        <row r="261">
          <cell r="H261">
            <v>1706.2</v>
          </cell>
        </row>
        <row r="263">
          <cell r="H263">
            <v>199.5</v>
          </cell>
          <cell r="I263">
            <v>199.5</v>
          </cell>
        </row>
        <row r="263">
          <cell r="L263">
            <v>44015</v>
          </cell>
        </row>
        <row r="264">
          <cell r="H264">
            <v>0</v>
          </cell>
        </row>
        <row r="264">
          <cell r="L264">
            <v>44017</v>
          </cell>
        </row>
        <row r="269">
          <cell r="H269">
            <v>10062</v>
          </cell>
          <cell r="I269">
            <v>10062</v>
          </cell>
        </row>
        <row r="271">
          <cell r="H271">
            <v>1791.7</v>
          </cell>
        </row>
        <row r="272">
          <cell r="H272">
            <v>1046.9</v>
          </cell>
        </row>
        <row r="273">
          <cell r="H273">
            <v>1675.8</v>
          </cell>
        </row>
        <row r="278">
          <cell r="H278">
            <v>8688.7</v>
          </cell>
        </row>
        <row r="283">
          <cell r="H283">
            <v>10842.255</v>
          </cell>
          <cell r="I283">
            <v>10842.255</v>
          </cell>
        </row>
        <row r="284">
          <cell r="H284">
            <v>2171.7</v>
          </cell>
        </row>
        <row r="285">
          <cell r="H285">
            <v>3239.5</v>
          </cell>
        </row>
        <row r="286">
          <cell r="H286">
            <v>5996.4</v>
          </cell>
        </row>
        <row r="289">
          <cell r="I289">
            <v>8620.5</v>
          </cell>
        </row>
        <row r="295">
          <cell r="H295">
            <v>2359.8</v>
          </cell>
        </row>
        <row r="296">
          <cell r="H296">
            <v>3862.7</v>
          </cell>
        </row>
        <row r="298">
          <cell r="H298">
            <v>1179.9</v>
          </cell>
        </row>
        <row r="302">
          <cell r="H302">
            <v>4452</v>
          </cell>
          <cell r="I302">
            <v>4452</v>
          </cell>
        </row>
        <row r="303">
          <cell r="H303">
            <v>8232</v>
          </cell>
          <cell r="I303">
            <v>8232</v>
          </cell>
        </row>
        <row r="304">
          <cell r="H304">
            <v>3108</v>
          </cell>
        </row>
        <row r="305">
          <cell r="H305">
            <v>16884</v>
          </cell>
        </row>
        <row r="306">
          <cell r="H306">
            <v>27295.38</v>
          </cell>
          <cell r="I306">
            <v>27295.38</v>
          </cell>
        </row>
        <row r="306">
          <cell r="L306">
            <v>44011</v>
          </cell>
        </row>
      </sheetData>
      <sheetData sheetId="4"/>
      <sheetData sheetId="5">
        <row r="3">
          <cell r="H3">
            <v>1273</v>
          </cell>
        </row>
        <row r="4">
          <cell r="H4">
            <v>837.9</v>
          </cell>
        </row>
        <row r="5">
          <cell r="F5" t="str">
            <v>关阀</v>
          </cell>
        </row>
        <row r="6">
          <cell r="H6">
            <v>77.9</v>
          </cell>
        </row>
        <row r="7">
          <cell r="H7">
            <v>465.5</v>
          </cell>
        </row>
        <row r="8">
          <cell r="F8" t="str">
            <v>关阀</v>
          </cell>
        </row>
        <row r="9">
          <cell r="H9">
            <v>224.2</v>
          </cell>
        </row>
        <row r="11">
          <cell r="H11">
            <v>1550.4</v>
          </cell>
        </row>
        <row r="13">
          <cell r="H13">
            <v>879.7</v>
          </cell>
          <cell r="I13">
            <v>879.7</v>
          </cell>
        </row>
        <row r="16">
          <cell r="H16">
            <v>1195.1</v>
          </cell>
          <cell r="I16">
            <v>1195.1</v>
          </cell>
        </row>
        <row r="18">
          <cell r="H18">
            <v>361</v>
          </cell>
        </row>
        <row r="20">
          <cell r="H20">
            <v>0</v>
          </cell>
        </row>
        <row r="22">
          <cell r="H22">
            <v>0</v>
          </cell>
        </row>
        <row r="23">
          <cell r="H23">
            <v>226.1</v>
          </cell>
        </row>
        <row r="24">
          <cell r="H24">
            <v>0</v>
          </cell>
        </row>
        <row r="25">
          <cell r="H25">
            <v>0</v>
          </cell>
        </row>
        <row r="26">
          <cell r="H26">
            <v>2618.2</v>
          </cell>
        </row>
        <row r="27">
          <cell r="H27">
            <v>0</v>
          </cell>
        </row>
        <row r="28">
          <cell r="H28">
            <v>794.2</v>
          </cell>
        </row>
        <row r="29">
          <cell r="H29">
            <v>0</v>
          </cell>
        </row>
        <row r="30">
          <cell r="H30">
            <v>0</v>
          </cell>
        </row>
        <row r="31">
          <cell r="H31">
            <v>0</v>
          </cell>
        </row>
        <row r="32">
          <cell r="H32">
            <v>0</v>
          </cell>
        </row>
        <row r="33">
          <cell r="H33">
            <v>0</v>
          </cell>
        </row>
        <row r="34">
          <cell r="H34">
            <v>0</v>
          </cell>
        </row>
        <row r="35">
          <cell r="H35">
            <v>0</v>
          </cell>
        </row>
        <row r="36">
          <cell r="H36">
            <v>0</v>
          </cell>
        </row>
        <row r="37">
          <cell r="H37">
            <v>0</v>
          </cell>
        </row>
        <row r="38">
          <cell r="H38">
            <v>0</v>
          </cell>
        </row>
        <row r="39">
          <cell r="H39">
            <v>0</v>
          </cell>
        </row>
        <row r="44">
          <cell r="H44">
            <v>0</v>
          </cell>
        </row>
        <row r="45">
          <cell r="H45">
            <v>0</v>
          </cell>
        </row>
        <row r="46">
          <cell r="H46">
            <v>0</v>
          </cell>
        </row>
        <row r="47">
          <cell r="H47">
            <v>0</v>
          </cell>
        </row>
        <row r="48">
          <cell r="H48">
            <v>0</v>
          </cell>
        </row>
        <row r="49">
          <cell r="H49">
            <v>0</v>
          </cell>
        </row>
        <row r="50">
          <cell r="H50">
            <v>0</v>
          </cell>
        </row>
        <row r="51">
          <cell r="H51">
            <v>0</v>
          </cell>
        </row>
        <row r="52">
          <cell r="H52">
            <v>0</v>
          </cell>
        </row>
        <row r="53">
          <cell r="H53">
            <v>0</v>
          </cell>
        </row>
        <row r="54">
          <cell r="H54">
            <v>0</v>
          </cell>
        </row>
        <row r="55">
          <cell r="H55">
            <v>0</v>
          </cell>
        </row>
        <row r="56">
          <cell r="H56">
            <v>0</v>
          </cell>
        </row>
        <row r="57">
          <cell r="H57">
            <v>0</v>
          </cell>
        </row>
        <row r="58">
          <cell r="H58">
            <v>0</v>
          </cell>
        </row>
        <row r="59">
          <cell r="H59">
            <v>0</v>
          </cell>
        </row>
        <row r="61">
          <cell r="H61">
            <v>6672.8</v>
          </cell>
        </row>
        <row r="62">
          <cell r="H62">
            <v>0</v>
          </cell>
        </row>
        <row r="63">
          <cell r="H63">
            <v>0</v>
          </cell>
        </row>
        <row r="64">
          <cell r="H64">
            <v>0</v>
          </cell>
        </row>
        <row r="69">
          <cell r="H69">
            <v>0</v>
          </cell>
        </row>
        <row r="70">
          <cell r="H70">
            <v>0</v>
          </cell>
          <cell r="I70">
            <v>4925.7</v>
          </cell>
        </row>
        <row r="72">
          <cell r="H72">
            <v>5.7</v>
          </cell>
        </row>
        <row r="74">
          <cell r="H74">
            <v>0</v>
          </cell>
        </row>
        <row r="75">
          <cell r="H75">
            <v>0</v>
          </cell>
        </row>
        <row r="76">
          <cell r="H76">
            <v>38</v>
          </cell>
        </row>
        <row r="77">
          <cell r="H77">
            <v>0</v>
          </cell>
        </row>
        <row r="78">
          <cell r="H78">
            <v>0</v>
          </cell>
        </row>
        <row r="79">
          <cell r="H79">
            <v>419.9</v>
          </cell>
        </row>
        <row r="80">
          <cell r="H80">
            <v>0</v>
          </cell>
        </row>
        <row r="81">
          <cell r="H81">
            <v>0</v>
          </cell>
        </row>
        <row r="82">
          <cell r="H82">
            <v>0</v>
          </cell>
        </row>
        <row r="83">
          <cell r="H83">
            <v>0</v>
          </cell>
        </row>
        <row r="84">
          <cell r="H84">
            <v>0</v>
          </cell>
        </row>
        <row r="85">
          <cell r="H85">
            <v>0</v>
          </cell>
        </row>
        <row r="86">
          <cell r="H86">
            <v>0</v>
          </cell>
        </row>
        <row r="87">
          <cell r="H87">
            <v>0</v>
          </cell>
        </row>
        <row r="88">
          <cell r="H88">
            <v>207.1</v>
          </cell>
        </row>
        <row r="89">
          <cell r="H89">
            <v>0</v>
          </cell>
        </row>
        <row r="90">
          <cell r="H90">
            <v>0</v>
          </cell>
        </row>
        <row r="91">
          <cell r="H91">
            <v>841.7</v>
          </cell>
        </row>
        <row r="94">
          <cell r="H94">
            <v>0</v>
          </cell>
        </row>
        <row r="97">
          <cell r="H97">
            <v>0</v>
          </cell>
        </row>
        <row r="98">
          <cell r="H98">
            <v>64.6</v>
          </cell>
        </row>
        <row r="99">
          <cell r="H99">
            <v>235.6</v>
          </cell>
        </row>
        <row r="101">
          <cell r="H101">
            <v>885.4</v>
          </cell>
          <cell r="I101">
            <v>885.4</v>
          </cell>
        </row>
        <row r="103">
          <cell r="H103">
            <v>1943.7</v>
          </cell>
        </row>
        <row r="105">
          <cell r="H105">
            <v>11.4</v>
          </cell>
        </row>
        <row r="106">
          <cell r="H106">
            <v>1586.5</v>
          </cell>
        </row>
        <row r="107">
          <cell r="H107">
            <v>2129.9</v>
          </cell>
        </row>
        <row r="110">
          <cell r="H110">
            <v>0</v>
          </cell>
        </row>
        <row r="113">
          <cell r="H113">
            <v>0</v>
          </cell>
        </row>
        <row r="114">
          <cell r="H114">
            <v>663.1</v>
          </cell>
        </row>
        <row r="115">
          <cell r="H115">
            <v>3668.9</v>
          </cell>
        </row>
        <row r="116">
          <cell r="H116">
            <v>2014</v>
          </cell>
        </row>
        <row r="117">
          <cell r="H117">
            <v>1742.3</v>
          </cell>
        </row>
        <row r="118">
          <cell r="H118">
            <v>1732.8</v>
          </cell>
          <cell r="I118">
            <v>5053.2</v>
          </cell>
        </row>
        <row r="119">
          <cell r="H119">
            <v>0</v>
          </cell>
        </row>
        <row r="121">
          <cell r="H121">
            <v>2526.6</v>
          </cell>
          <cell r="I121">
            <v>2526.6</v>
          </cell>
        </row>
        <row r="121">
          <cell r="L121">
            <v>44035</v>
          </cell>
        </row>
        <row r="122">
          <cell r="H122">
            <v>3442.8</v>
          </cell>
        </row>
        <row r="123">
          <cell r="H123">
            <v>2198.3</v>
          </cell>
          <cell r="I123">
            <v>4925.7</v>
          </cell>
        </row>
        <row r="125">
          <cell r="H125">
            <v>0</v>
          </cell>
        </row>
        <row r="127">
          <cell r="H127">
            <v>49.4</v>
          </cell>
        </row>
        <row r="128">
          <cell r="H128">
            <v>0</v>
          </cell>
        </row>
        <row r="129">
          <cell r="H129">
            <v>0</v>
          </cell>
        </row>
        <row r="130">
          <cell r="H130">
            <v>1274.9</v>
          </cell>
        </row>
        <row r="131">
          <cell r="H131">
            <v>1415.5</v>
          </cell>
        </row>
        <row r="132">
          <cell r="H132">
            <v>769.5</v>
          </cell>
        </row>
        <row r="133">
          <cell r="I133">
            <v>3956.1</v>
          </cell>
        </row>
        <row r="134">
          <cell r="H134">
            <v>881.6</v>
          </cell>
        </row>
        <row r="136">
          <cell r="H136">
            <v>307.8</v>
          </cell>
          <cell r="I136">
            <v>691.6</v>
          </cell>
        </row>
        <row r="137">
          <cell r="H137">
            <v>2278.1</v>
          </cell>
        </row>
        <row r="139">
          <cell r="H139">
            <v>1776.5</v>
          </cell>
        </row>
        <row r="141">
          <cell r="H141">
            <v>0</v>
          </cell>
        </row>
        <row r="142">
          <cell r="H142">
            <v>0</v>
          </cell>
        </row>
        <row r="143">
          <cell r="H143">
            <v>2888</v>
          </cell>
        </row>
        <row r="144">
          <cell r="H144">
            <v>0</v>
          </cell>
        </row>
        <row r="145">
          <cell r="H145">
            <v>0</v>
          </cell>
        </row>
        <row r="146">
          <cell r="H146">
            <v>0</v>
          </cell>
        </row>
        <row r="147">
          <cell r="H147">
            <v>0</v>
          </cell>
        </row>
        <row r="148">
          <cell r="H148">
            <v>695.4</v>
          </cell>
        </row>
        <row r="149">
          <cell r="H149">
            <v>319.2</v>
          </cell>
        </row>
        <row r="150">
          <cell r="H150">
            <v>900.6</v>
          </cell>
        </row>
        <row r="151">
          <cell r="H151">
            <v>0</v>
          </cell>
        </row>
        <row r="152">
          <cell r="H152">
            <v>0</v>
          </cell>
        </row>
        <row r="153">
          <cell r="H153">
            <v>972.8</v>
          </cell>
        </row>
        <row r="156">
          <cell r="H156">
            <v>0</v>
          </cell>
        </row>
        <row r="157">
          <cell r="H157">
            <v>1829.7</v>
          </cell>
        </row>
        <row r="158">
          <cell r="H158">
            <v>376.2</v>
          </cell>
        </row>
        <row r="159">
          <cell r="H159">
            <v>616.35</v>
          </cell>
          <cell r="I159">
            <v>1849.05</v>
          </cell>
        </row>
        <row r="160">
          <cell r="H160">
            <v>826.5</v>
          </cell>
        </row>
        <row r="161">
          <cell r="H161">
            <v>0</v>
          </cell>
        </row>
        <row r="162">
          <cell r="H162">
            <v>184.3</v>
          </cell>
          <cell r="I162">
            <v>184.3</v>
          </cell>
        </row>
        <row r="163">
          <cell r="H163">
            <v>1.9</v>
          </cell>
        </row>
        <row r="164">
          <cell r="H164">
            <v>575.7</v>
          </cell>
        </row>
        <row r="166">
          <cell r="H166">
            <v>0</v>
          </cell>
        </row>
        <row r="171">
          <cell r="H171">
            <v>0</v>
          </cell>
          <cell r="I171">
            <v>2451.9</v>
          </cell>
        </row>
        <row r="172">
          <cell r="H172">
            <v>955.7</v>
          </cell>
        </row>
        <row r="173">
          <cell r="H173">
            <v>0</v>
          </cell>
        </row>
        <row r="175">
          <cell r="H175">
            <v>0</v>
          </cell>
        </row>
        <row r="176">
          <cell r="H176">
            <v>0</v>
          </cell>
        </row>
        <row r="179">
          <cell r="H179">
            <v>0</v>
          </cell>
        </row>
        <row r="180">
          <cell r="H180">
            <v>718.2</v>
          </cell>
        </row>
        <row r="181">
          <cell r="H181">
            <v>784.7</v>
          </cell>
        </row>
        <row r="182">
          <cell r="H182">
            <v>2701.8</v>
          </cell>
        </row>
        <row r="184">
          <cell r="H184">
            <v>495.9</v>
          </cell>
        </row>
        <row r="185">
          <cell r="H185">
            <v>0</v>
          </cell>
        </row>
        <row r="188">
          <cell r="H188">
            <v>317.3</v>
          </cell>
        </row>
        <row r="190">
          <cell r="H190">
            <v>1062.1</v>
          </cell>
        </row>
        <row r="191">
          <cell r="I191">
            <v>2302.2</v>
          </cell>
        </row>
        <row r="191">
          <cell r="L191">
            <v>44041</v>
          </cell>
        </row>
        <row r="193">
          <cell r="I193">
            <v>5417.7</v>
          </cell>
        </row>
        <row r="195">
          <cell r="H195">
            <v>0</v>
          </cell>
        </row>
        <row r="196">
          <cell r="H196">
            <v>1202.7</v>
          </cell>
        </row>
        <row r="197">
          <cell r="H197">
            <v>0</v>
          </cell>
        </row>
        <row r="198">
          <cell r="H198">
            <v>1345.2</v>
          </cell>
        </row>
        <row r="199">
          <cell r="H199">
            <v>830.3</v>
          </cell>
        </row>
        <row r="200">
          <cell r="H200">
            <v>1364.2</v>
          </cell>
        </row>
        <row r="201">
          <cell r="H201">
            <v>843.6</v>
          </cell>
          <cell r="I201">
            <v>843.6</v>
          </cell>
        </row>
        <row r="202">
          <cell r="H202">
            <v>0</v>
          </cell>
        </row>
        <row r="203">
          <cell r="H203">
            <v>0</v>
          </cell>
        </row>
        <row r="204">
          <cell r="H204">
            <v>2766.4</v>
          </cell>
        </row>
        <row r="205">
          <cell r="H205">
            <v>1411.7</v>
          </cell>
        </row>
        <row r="207">
          <cell r="H207">
            <v>849.3</v>
          </cell>
        </row>
        <row r="208">
          <cell r="H208">
            <v>805.6</v>
          </cell>
        </row>
        <row r="209">
          <cell r="H209">
            <v>182.4</v>
          </cell>
        </row>
        <row r="211">
          <cell r="H211">
            <v>0</v>
          </cell>
        </row>
        <row r="212">
          <cell r="H212">
            <v>0</v>
          </cell>
        </row>
        <row r="213">
          <cell r="H213">
            <v>0</v>
          </cell>
        </row>
        <row r="214">
          <cell r="H214">
            <v>0</v>
          </cell>
        </row>
        <row r="215">
          <cell r="H215">
            <v>653.6</v>
          </cell>
        </row>
        <row r="216">
          <cell r="H216">
            <v>0</v>
          </cell>
        </row>
        <row r="217">
          <cell r="H217">
            <v>0</v>
          </cell>
        </row>
        <row r="218">
          <cell r="H218">
            <v>0</v>
          </cell>
        </row>
        <row r="219">
          <cell r="H219">
            <v>0</v>
          </cell>
        </row>
        <row r="220">
          <cell r="H220">
            <v>332.5</v>
          </cell>
        </row>
        <row r="221">
          <cell r="H221">
            <v>832.2</v>
          </cell>
        </row>
        <row r="222">
          <cell r="H222">
            <v>720.1</v>
          </cell>
        </row>
        <row r="223">
          <cell r="H223">
            <v>0</v>
          </cell>
        </row>
        <row r="225">
          <cell r="I225">
            <v>9684</v>
          </cell>
        </row>
        <row r="226">
          <cell r="H226">
            <v>0</v>
          </cell>
        </row>
        <row r="227">
          <cell r="H227">
            <v>2865.2</v>
          </cell>
        </row>
        <row r="228">
          <cell r="H228">
            <v>0</v>
          </cell>
          <cell r="I228">
            <v>9696.3</v>
          </cell>
        </row>
        <row r="229">
          <cell r="H229">
            <v>0</v>
          </cell>
        </row>
        <row r="230">
          <cell r="H230">
            <v>0</v>
          </cell>
        </row>
        <row r="231">
          <cell r="H231">
            <v>0</v>
          </cell>
        </row>
        <row r="232">
          <cell r="H232">
            <v>0</v>
          </cell>
        </row>
        <row r="233">
          <cell r="H233">
            <v>0</v>
          </cell>
        </row>
        <row r="234">
          <cell r="H234">
            <v>0</v>
          </cell>
        </row>
        <row r="235">
          <cell r="H235">
            <v>763.8</v>
          </cell>
          <cell r="I235">
            <v>763.8</v>
          </cell>
        </row>
        <row r="236">
          <cell r="H236">
            <v>0</v>
          </cell>
        </row>
        <row r="237">
          <cell r="H237">
            <v>0</v>
          </cell>
        </row>
        <row r="238">
          <cell r="H238">
            <v>7410</v>
          </cell>
        </row>
        <row r="239">
          <cell r="H239">
            <v>2561.2</v>
          </cell>
        </row>
        <row r="241">
          <cell r="H241">
            <v>4997</v>
          </cell>
        </row>
        <row r="243">
          <cell r="H243">
            <v>0</v>
          </cell>
        </row>
        <row r="244">
          <cell r="H244">
            <v>1888.6</v>
          </cell>
        </row>
        <row r="245">
          <cell r="H245">
            <v>1472.5</v>
          </cell>
          <cell r="I245">
            <v>1472.5</v>
          </cell>
        </row>
        <row r="246">
          <cell r="H246">
            <v>2394</v>
          </cell>
        </row>
        <row r="247">
          <cell r="H247">
            <v>0</v>
          </cell>
        </row>
        <row r="249">
          <cell r="H249">
            <v>0</v>
          </cell>
        </row>
        <row r="250">
          <cell r="H250">
            <v>6488.5</v>
          </cell>
        </row>
        <row r="251">
          <cell r="H251">
            <v>0</v>
          </cell>
        </row>
        <row r="252">
          <cell r="H252">
            <v>1387</v>
          </cell>
        </row>
        <row r="254">
          <cell r="H254">
            <v>0</v>
          </cell>
        </row>
        <row r="256">
          <cell r="H256">
            <v>0</v>
          </cell>
        </row>
        <row r="257">
          <cell r="H257">
            <v>5103.4</v>
          </cell>
        </row>
        <row r="258">
          <cell r="H258">
            <v>6184.5</v>
          </cell>
        </row>
        <row r="260">
          <cell r="H260">
            <v>0</v>
          </cell>
        </row>
        <row r="261">
          <cell r="H261">
            <v>4191.4</v>
          </cell>
        </row>
        <row r="262">
          <cell r="H262">
            <v>0</v>
          </cell>
        </row>
        <row r="264">
          <cell r="I264">
            <v>10267.5</v>
          </cell>
        </row>
        <row r="265">
          <cell r="H265">
            <v>0</v>
          </cell>
        </row>
        <row r="266">
          <cell r="H266">
            <v>0</v>
          </cell>
        </row>
        <row r="267">
          <cell r="H267">
            <v>0</v>
          </cell>
        </row>
        <row r="268">
          <cell r="H268">
            <v>0</v>
          </cell>
        </row>
        <row r="269">
          <cell r="H269">
            <v>0</v>
          </cell>
        </row>
        <row r="270">
          <cell r="I270">
            <v>9292.32</v>
          </cell>
        </row>
        <row r="272">
          <cell r="H272">
            <v>2508</v>
          </cell>
        </row>
        <row r="273">
          <cell r="H273">
            <v>3648</v>
          </cell>
        </row>
        <row r="274">
          <cell r="H274">
            <v>0</v>
          </cell>
        </row>
        <row r="277">
          <cell r="H277">
            <v>0</v>
          </cell>
        </row>
        <row r="278">
          <cell r="H278">
            <v>9720.4</v>
          </cell>
        </row>
        <row r="279">
          <cell r="H279">
            <v>0</v>
          </cell>
        </row>
        <row r="280">
          <cell r="H280">
            <v>0</v>
          </cell>
        </row>
        <row r="281">
          <cell r="H281">
            <v>0</v>
          </cell>
        </row>
        <row r="282">
          <cell r="H282">
            <v>0</v>
          </cell>
        </row>
        <row r="283">
          <cell r="H283">
            <v>0</v>
          </cell>
        </row>
        <row r="284">
          <cell r="H284">
            <v>3535.9</v>
          </cell>
        </row>
        <row r="285">
          <cell r="H285">
            <v>3801.9</v>
          </cell>
        </row>
        <row r="286">
          <cell r="H286">
            <v>7850.8</v>
          </cell>
        </row>
        <row r="287">
          <cell r="H287">
            <v>0</v>
          </cell>
        </row>
        <row r="289">
          <cell r="H289">
            <v>0</v>
          </cell>
        </row>
        <row r="290">
          <cell r="H290">
            <v>0</v>
          </cell>
        </row>
        <row r="291">
          <cell r="H291">
            <v>0</v>
          </cell>
        </row>
        <row r="293">
          <cell r="H293">
            <v>0</v>
          </cell>
        </row>
        <row r="294">
          <cell r="H294">
            <v>0</v>
          </cell>
        </row>
        <row r="295">
          <cell r="H295">
            <v>4580.9</v>
          </cell>
        </row>
        <row r="296">
          <cell r="H296">
            <v>7269.4</v>
          </cell>
        </row>
        <row r="297">
          <cell r="H297">
            <v>0</v>
          </cell>
        </row>
        <row r="298">
          <cell r="H298">
            <v>2392.1</v>
          </cell>
        </row>
        <row r="299">
          <cell r="H299">
            <v>0</v>
          </cell>
        </row>
        <row r="300">
          <cell r="H300">
            <v>0</v>
          </cell>
        </row>
        <row r="301">
          <cell r="H301">
            <v>0</v>
          </cell>
        </row>
        <row r="302">
          <cell r="H302">
            <v>0</v>
          </cell>
        </row>
        <row r="303">
          <cell r="H303">
            <v>0</v>
          </cell>
        </row>
        <row r="304">
          <cell r="H304">
            <v>0</v>
          </cell>
          <cell r="I304">
            <v>3108</v>
          </cell>
        </row>
        <row r="305">
          <cell r="H305">
            <v>0</v>
          </cell>
        </row>
        <row r="306">
          <cell r="H306">
            <v>0</v>
          </cell>
        </row>
        <row r="307">
          <cell r="H307">
            <v>0</v>
          </cell>
        </row>
      </sheetData>
      <sheetData sheetId="6">
        <row r="3">
          <cell r="H3">
            <v>2321.8</v>
          </cell>
        </row>
        <row r="4">
          <cell r="H4">
            <v>1620.7</v>
          </cell>
        </row>
        <row r="5">
          <cell r="H5">
            <v>0</v>
          </cell>
        </row>
        <row r="6">
          <cell r="H6">
            <v>0</v>
          </cell>
        </row>
        <row r="7">
          <cell r="H7">
            <v>915.8</v>
          </cell>
        </row>
        <row r="8">
          <cell r="H8">
            <v>0</v>
          </cell>
        </row>
        <row r="9">
          <cell r="H9">
            <v>1311</v>
          </cell>
        </row>
        <row r="10">
          <cell r="H10">
            <v>1605.5</v>
          </cell>
        </row>
        <row r="11">
          <cell r="H11">
            <v>1132.4</v>
          </cell>
        </row>
        <row r="12">
          <cell r="H12">
            <v>0</v>
          </cell>
        </row>
        <row r="13">
          <cell r="H13">
            <v>1151.4</v>
          </cell>
        </row>
        <row r="14">
          <cell r="H14">
            <v>0</v>
          </cell>
        </row>
        <row r="16">
          <cell r="H16">
            <v>1229.3</v>
          </cell>
          <cell r="I16">
            <v>1229.3</v>
          </cell>
        </row>
        <row r="17">
          <cell r="H17">
            <v>0</v>
          </cell>
        </row>
        <row r="18">
          <cell r="H18">
            <v>1122.9</v>
          </cell>
        </row>
        <row r="19">
          <cell r="H19">
            <v>0</v>
          </cell>
        </row>
        <row r="20">
          <cell r="H20">
            <v>0</v>
          </cell>
        </row>
        <row r="21">
          <cell r="H21">
            <v>62.7</v>
          </cell>
        </row>
        <row r="22">
          <cell r="H22">
            <v>0</v>
          </cell>
        </row>
        <row r="23">
          <cell r="H23">
            <v>606.1</v>
          </cell>
        </row>
        <row r="24">
          <cell r="H24">
            <v>0</v>
          </cell>
        </row>
        <row r="25">
          <cell r="H25">
            <v>0</v>
          </cell>
        </row>
        <row r="26">
          <cell r="H26">
            <v>3551.1</v>
          </cell>
        </row>
        <row r="27">
          <cell r="H27">
            <v>0</v>
          </cell>
        </row>
        <row r="28">
          <cell r="H28">
            <v>822.7</v>
          </cell>
        </row>
        <row r="29">
          <cell r="H29">
            <v>0</v>
          </cell>
        </row>
        <row r="30">
          <cell r="H30">
            <v>0</v>
          </cell>
        </row>
        <row r="31">
          <cell r="H31">
            <v>0</v>
          </cell>
        </row>
        <row r="32">
          <cell r="H32">
            <v>0</v>
          </cell>
        </row>
        <row r="33">
          <cell r="H33">
            <v>0</v>
          </cell>
        </row>
        <row r="34">
          <cell r="H34">
            <v>0</v>
          </cell>
        </row>
        <row r="35">
          <cell r="H35">
            <v>0</v>
          </cell>
        </row>
        <row r="37">
          <cell r="H37">
            <v>0</v>
          </cell>
        </row>
        <row r="38">
          <cell r="H38">
            <v>0</v>
          </cell>
        </row>
        <row r="39">
          <cell r="H39">
            <v>0</v>
          </cell>
        </row>
        <row r="44">
          <cell r="H44">
            <v>0</v>
          </cell>
        </row>
        <row r="45">
          <cell r="H45">
            <v>0</v>
          </cell>
        </row>
        <row r="48">
          <cell r="H48">
            <v>0</v>
          </cell>
        </row>
        <row r="49">
          <cell r="H49">
            <v>0</v>
          </cell>
        </row>
        <row r="50">
          <cell r="H50">
            <v>0</v>
          </cell>
        </row>
        <row r="51">
          <cell r="H51">
            <v>0</v>
          </cell>
        </row>
        <row r="52">
          <cell r="H52">
            <v>0</v>
          </cell>
        </row>
        <row r="53">
          <cell r="H53">
            <v>0</v>
          </cell>
        </row>
        <row r="54">
          <cell r="H54">
            <v>0</v>
          </cell>
        </row>
        <row r="55">
          <cell r="H55">
            <v>0</v>
          </cell>
        </row>
        <row r="56">
          <cell r="H56">
            <v>0</v>
          </cell>
        </row>
        <row r="57">
          <cell r="H57">
            <v>0</v>
          </cell>
        </row>
        <row r="58">
          <cell r="H58">
            <v>0</v>
          </cell>
        </row>
        <row r="59">
          <cell r="H59">
            <v>0</v>
          </cell>
        </row>
        <row r="60">
          <cell r="H60">
            <v>0</v>
          </cell>
        </row>
        <row r="61">
          <cell r="H61">
            <v>0</v>
          </cell>
          <cell r="I61">
            <v>8242.5</v>
          </cell>
        </row>
        <row r="62">
          <cell r="H62">
            <v>0</v>
          </cell>
        </row>
        <row r="63">
          <cell r="H63">
            <v>0</v>
          </cell>
        </row>
        <row r="64">
          <cell r="H64">
            <v>0</v>
          </cell>
        </row>
        <row r="67">
          <cell r="H67">
            <v>0</v>
          </cell>
        </row>
        <row r="68">
          <cell r="H68">
            <v>0</v>
          </cell>
        </row>
        <row r="69">
          <cell r="H69">
            <v>0</v>
          </cell>
        </row>
        <row r="70">
          <cell r="H70">
            <v>0</v>
          </cell>
        </row>
        <row r="72">
          <cell r="H72">
            <v>47.5</v>
          </cell>
        </row>
        <row r="74">
          <cell r="H74">
            <v>0</v>
          </cell>
        </row>
        <row r="75">
          <cell r="H75">
            <v>0</v>
          </cell>
        </row>
        <row r="76">
          <cell r="H76">
            <v>100.7</v>
          </cell>
        </row>
        <row r="77">
          <cell r="H77">
            <v>0</v>
          </cell>
        </row>
        <row r="78">
          <cell r="H78">
            <v>0</v>
          </cell>
        </row>
        <row r="79">
          <cell r="H79">
            <v>839.8</v>
          </cell>
        </row>
        <row r="80">
          <cell r="H80">
            <v>0</v>
          </cell>
        </row>
        <row r="81">
          <cell r="H81">
            <v>0</v>
          </cell>
        </row>
        <row r="82">
          <cell r="H82">
            <v>0</v>
          </cell>
        </row>
        <row r="83">
          <cell r="H83">
            <v>0</v>
          </cell>
        </row>
        <row r="84">
          <cell r="H84">
            <v>0</v>
          </cell>
        </row>
        <row r="86">
          <cell r="H86">
            <v>0</v>
          </cell>
        </row>
        <row r="87">
          <cell r="H87">
            <v>0</v>
          </cell>
        </row>
        <row r="88">
          <cell r="H88">
            <v>513</v>
          </cell>
        </row>
        <row r="89">
          <cell r="H89">
            <v>0</v>
          </cell>
        </row>
        <row r="90">
          <cell r="H90">
            <v>0</v>
          </cell>
        </row>
        <row r="91">
          <cell r="H91">
            <v>1478.2</v>
          </cell>
        </row>
        <row r="92">
          <cell r="H92">
            <v>0</v>
          </cell>
        </row>
        <row r="93">
          <cell r="H93">
            <v>0</v>
          </cell>
        </row>
        <row r="94">
          <cell r="H94">
            <v>0</v>
          </cell>
        </row>
        <row r="95">
          <cell r="H95">
            <v>0</v>
          </cell>
        </row>
        <row r="96">
          <cell r="H96">
            <v>0</v>
          </cell>
        </row>
        <row r="99">
          <cell r="H99">
            <v>39.9</v>
          </cell>
        </row>
        <row r="100">
          <cell r="H100">
            <v>0</v>
          </cell>
        </row>
        <row r="101">
          <cell r="H101">
            <v>1474.4</v>
          </cell>
        </row>
        <row r="102">
          <cell r="H102">
            <v>640.3</v>
          </cell>
        </row>
        <row r="103">
          <cell r="H103">
            <v>1953.2</v>
          </cell>
        </row>
        <row r="104">
          <cell r="H104">
            <v>0</v>
          </cell>
        </row>
        <row r="105">
          <cell r="H105">
            <v>22.8</v>
          </cell>
        </row>
        <row r="106">
          <cell r="H106">
            <v>3672.7</v>
          </cell>
        </row>
        <row r="107">
          <cell r="H107">
            <v>2302.8</v>
          </cell>
        </row>
        <row r="109">
          <cell r="H109">
            <v>0</v>
          </cell>
        </row>
        <row r="110">
          <cell r="H110">
            <v>0</v>
          </cell>
        </row>
        <row r="111">
          <cell r="H111">
            <v>763.8</v>
          </cell>
        </row>
        <row r="112">
          <cell r="H112">
            <v>902.5</v>
          </cell>
        </row>
        <row r="113">
          <cell r="H113">
            <v>47.5</v>
          </cell>
        </row>
        <row r="114">
          <cell r="H114">
            <v>805.6</v>
          </cell>
        </row>
        <row r="115">
          <cell r="H115">
            <v>4314.9</v>
          </cell>
        </row>
        <row r="116">
          <cell r="H116">
            <v>2618.2</v>
          </cell>
        </row>
        <row r="117">
          <cell r="H117">
            <v>2287.6</v>
          </cell>
        </row>
        <row r="118">
          <cell r="H118">
            <v>2793</v>
          </cell>
        </row>
        <row r="119">
          <cell r="H119">
            <v>66.5</v>
          </cell>
        </row>
        <row r="120">
          <cell r="H120">
            <v>26.6</v>
          </cell>
        </row>
        <row r="121">
          <cell r="H121">
            <v>0</v>
          </cell>
        </row>
        <row r="122">
          <cell r="H122">
            <v>3904.5</v>
          </cell>
        </row>
        <row r="123">
          <cell r="H123">
            <v>0</v>
          </cell>
        </row>
        <row r="125">
          <cell r="H125">
            <v>0</v>
          </cell>
        </row>
        <row r="126">
          <cell r="H126">
            <v>332.5</v>
          </cell>
        </row>
        <row r="128">
          <cell r="H128">
            <v>0</v>
          </cell>
        </row>
        <row r="129">
          <cell r="H129">
            <v>171</v>
          </cell>
        </row>
        <row r="130">
          <cell r="H130">
            <v>1863.9</v>
          </cell>
        </row>
        <row r="131">
          <cell r="H131">
            <v>2753.1</v>
          </cell>
        </row>
        <row r="132">
          <cell r="H132">
            <v>421.8</v>
          </cell>
        </row>
        <row r="133">
          <cell r="H133">
            <v>0</v>
          </cell>
        </row>
        <row r="134">
          <cell r="H134">
            <v>1330</v>
          </cell>
        </row>
        <row r="135">
          <cell r="H135">
            <v>0</v>
          </cell>
        </row>
        <row r="136">
          <cell r="H136">
            <v>792.3</v>
          </cell>
        </row>
        <row r="137">
          <cell r="H137">
            <v>3003.9</v>
          </cell>
        </row>
        <row r="138">
          <cell r="H138">
            <v>1166.6</v>
          </cell>
        </row>
        <row r="139">
          <cell r="H139">
            <v>2460.5</v>
          </cell>
        </row>
        <row r="140">
          <cell r="H140">
            <v>0</v>
          </cell>
        </row>
        <row r="141">
          <cell r="H141">
            <v>0</v>
          </cell>
        </row>
        <row r="142">
          <cell r="H142">
            <v>492.1</v>
          </cell>
          <cell r="I142">
            <v>492.1</v>
          </cell>
        </row>
        <row r="143">
          <cell r="H143">
            <v>2722.7</v>
          </cell>
        </row>
        <row r="144">
          <cell r="H144">
            <v>0</v>
          </cell>
        </row>
        <row r="145">
          <cell r="H145">
            <v>0</v>
          </cell>
        </row>
        <row r="146">
          <cell r="H146">
            <v>6066.7</v>
          </cell>
        </row>
        <row r="147">
          <cell r="H147">
            <v>0</v>
          </cell>
        </row>
        <row r="148">
          <cell r="H148">
            <v>1261.6</v>
          </cell>
        </row>
        <row r="149">
          <cell r="H149">
            <v>252.7</v>
          </cell>
        </row>
        <row r="150">
          <cell r="H150">
            <v>649.8</v>
          </cell>
        </row>
        <row r="151">
          <cell r="H151">
            <v>7448</v>
          </cell>
          <cell r="I151">
            <v>5029.8</v>
          </cell>
        </row>
        <row r="152">
          <cell r="H152">
            <v>0</v>
          </cell>
        </row>
        <row r="153">
          <cell r="I153">
            <v>2112.8</v>
          </cell>
        </row>
        <row r="154">
          <cell r="H154">
            <v>0</v>
          </cell>
        </row>
        <row r="155">
          <cell r="H155">
            <v>0</v>
          </cell>
        </row>
        <row r="157">
          <cell r="H157">
            <v>2200.2</v>
          </cell>
        </row>
        <row r="158">
          <cell r="H158">
            <v>824.6</v>
          </cell>
        </row>
        <row r="159">
          <cell r="H159">
            <v>0</v>
          </cell>
        </row>
        <row r="160">
          <cell r="H160">
            <v>1578.9</v>
          </cell>
          <cell r="I160">
            <v>2465.4</v>
          </cell>
        </row>
        <row r="161">
          <cell r="H161">
            <v>737.2</v>
          </cell>
        </row>
        <row r="162">
          <cell r="H162">
            <v>304</v>
          </cell>
        </row>
        <row r="163">
          <cell r="H163">
            <v>611.8</v>
          </cell>
        </row>
        <row r="164">
          <cell r="H164">
            <v>507.3</v>
          </cell>
          <cell r="I164">
            <v>1083</v>
          </cell>
        </row>
        <row r="165">
          <cell r="H165">
            <v>0</v>
          </cell>
        </row>
        <row r="166">
          <cell r="H166">
            <v>0</v>
          </cell>
        </row>
        <row r="167">
          <cell r="I167">
            <v>1225.95</v>
          </cell>
        </row>
        <row r="171">
          <cell r="H171">
            <v>0</v>
          </cell>
        </row>
        <row r="172">
          <cell r="H172">
            <v>1.9</v>
          </cell>
        </row>
        <row r="173">
          <cell r="H173">
            <v>0</v>
          </cell>
        </row>
        <row r="176">
          <cell r="H176">
            <v>0</v>
          </cell>
        </row>
        <row r="179">
          <cell r="H179">
            <v>0</v>
          </cell>
        </row>
        <row r="180">
          <cell r="H180">
            <v>900.6</v>
          </cell>
        </row>
        <row r="181">
          <cell r="H181">
            <v>1387</v>
          </cell>
        </row>
        <row r="182">
          <cell r="H182">
            <v>3448.5</v>
          </cell>
        </row>
        <row r="184">
          <cell r="H184">
            <v>1314.8</v>
          </cell>
        </row>
        <row r="185">
          <cell r="H185">
            <v>1765.1</v>
          </cell>
        </row>
        <row r="187">
          <cell r="I187">
            <v>1225.95</v>
          </cell>
        </row>
        <row r="188">
          <cell r="H188">
            <v>513</v>
          </cell>
        </row>
        <row r="190">
          <cell r="H190">
            <v>1373.7</v>
          </cell>
        </row>
        <row r="191">
          <cell r="H191">
            <v>0</v>
          </cell>
        </row>
        <row r="192">
          <cell r="H192">
            <v>2311.8</v>
          </cell>
        </row>
        <row r="193">
          <cell r="H193">
            <v>0</v>
          </cell>
        </row>
        <row r="194">
          <cell r="H194">
            <v>0</v>
          </cell>
        </row>
        <row r="195">
          <cell r="H195">
            <v>0</v>
          </cell>
        </row>
        <row r="196">
          <cell r="H196">
            <v>1949.4</v>
          </cell>
        </row>
        <row r="197">
          <cell r="H197">
            <v>0</v>
          </cell>
        </row>
        <row r="198">
          <cell r="H198">
            <v>-1345.2</v>
          </cell>
        </row>
        <row r="199">
          <cell r="H199">
            <v>1113.4</v>
          </cell>
        </row>
        <row r="200">
          <cell r="H200">
            <v>1791.7</v>
          </cell>
        </row>
        <row r="201">
          <cell r="H201">
            <v>1242.6</v>
          </cell>
        </row>
        <row r="202">
          <cell r="H202">
            <v>0</v>
          </cell>
        </row>
        <row r="203">
          <cell r="H203">
            <v>0</v>
          </cell>
        </row>
        <row r="204">
          <cell r="H204">
            <v>3142.6</v>
          </cell>
          <cell r="I204">
            <v>5029.6</v>
          </cell>
        </row>
        <row r="205">
          <cell r="H205">
            <v>0</v>
          </cell>
        </row>
        <row r="207">
          <cell r="H207">
            <v>1586.5</v>
          </cell>
        </row>
        <row r="208">
          <cell r="H208">
            <v>171</v>
          </cell>
        </row>
        <row r="209">
          <cell r="H209">
            <v>224.2</v>
          </cell>
        </row>
        <row r="211">
          <cell r="H211">
            <v>972.8</v>
          </cell>
          <cell r="I211">
            <v>972.8</v>
          </cell>
        </row>
        <row r="212">
          <cell r="H212">
            <v>0</v>
          </cell>
        </row>
        <row r="213">
          <cell r="H213">
            <v>0</v>
          </cell>
        </row>
        <row r="214">
          <cell r="H214">
            <v>0</v>
          </cell>
        </row>
        <row r="215">
          <cell r="H215">
            <v>0</v>
          </cell>
        </row>
        <row r="216">
          <cell r="H216">
            <v>0</v>
          </cell>
        </row>
        <row r="217">
          <cell r="H217">
            <v>0</v>
          </cell>
        </row>
        <row r="218">
          <cell r="H218">
            <v>0</v>
          </cell>
        </row>
        <row r="219">
          <cell r="H219">
            <v>0</v>
          </cell>
        </row>
        <row r="220">
          <cell r="H220">
            <v>898.7</v>
          </cell>
        </row>
        <row r="221">
          <cell r="H221">
            <v>1683.4</v>
          </cell>
        </row>
        <row r="222">
          <cell r="H222">
            <v>1558</v>
          </cell>
        </row>
        <row r="223">
          <cell r="H223">
            <v>4903.5</v>
          </cell>
          <cell r="I223">
            <v>4903.5</v>
          </cell>
        </row>
        <row r="224">
          <cell r="H224">
            <v>0</v>
          </cell>
        </row>
        <row r="225">
          <cell r="H225">
            <v>0</v>
          </cell>
        </row>
        <row r="226">
          <cell r="H226">
            <v>2660</v>
          </cell>
        </row>
        <row r="227">
          <cell r="H227">
            <v>0</v>
          </cell>
        </row>
        <row r="228">
          <cell r="H228">
            <v>0</v>
          </cell>
        </row>
        <row r="229">
          <cell r="H229">
            <v>0</v>
          </cell>
        </row>
        <row r="230">
          <cell r="H230">
            <v>0</v>
          </cell>
        </row>
        <row r="231">
          <cell r="H231">
            <v>0</v>
          </cell>
        </row>
        <row r="232">
          <cell r="H232">
            <v>0</v>
          </cell>
        </row>
        <row r="233">
          <cell r="H233">
            <v>0</v>
          </cell>
        </row>
        <row r="234">
          <cell r="H234">
            <v>843.6</v>
          </cell>
          <cell r="I234">
            <v>843.6</v>
          </cell>
        </row>
        <row r="235">
          <cell r="H235">
            <v>0</v>
          </cell>
        </row>
        <row r="236">
          <cell r="H236">
            <v>0</v>
          </cell>
        </row>
        <row r="237">
          <cell r="H237">
            <v>8548.1</v>
          </cell>
        </row>
        <row r="238">
          <cell r="H238">
            <v>2456.7</v>
          </cell>
        </row>
        <row r="240">
          <cell r="H240">
            <v>5111</v>
          </cell>
          <cell r="I240">
            <v>8539.8</v>
          </cell>
        </row>
        <row r="243">
          <cell r="H243">
            <v>2065.3</v>
          </cell>
        </row>
        <row r="244">
          <cell r="H244">
            <v>2283.8</v>
          </cell>
          <cell r="I244">
            <v>2283.8</v>
          </cell>
        </row>
        <row r="245">
          <cell r="H245">
            <v>714.4</v>
          </cell>
        </row>
        <row r="246">
          <cell r="H246">
            <v>0</v>
          </cell>
        </row>
        <row r="248">
          <cell r="H248">
            <v>0</v>
          </cell>
        </row>
        <row r="249">
          <cell r="H249">
            <v>8322</v>
          </cell>
        </row>
        <row r="250">
          <cell r="H250">
            <v>0</v>
          </cell>
        </row>
        <row r="251">
          <cell r="H251">
            <v>6902.7</v>
          </cell>
        </row>
        <row r="253">
          <cell r="H253">
            <v>0</v>
          </cell>
        </row>
        <row r="255">
          <cell r="H255">
            <v>0</v>
          </cell>
        </row>
        <row r="256">
          <cell r="H256">
            <v>3051.4</v>
          </cell>
        </row>
        <row r="257">
          <cell r="H257">
            <v>6211.1</v>
          </cell>
        </row>
        <row r="258">
          <cell r="H258">
            <v>3454.2</v>
          </cell>
          <cell r="I258">
            <v>2155.13</v>
          </cell>
        </row>
        <row r="259">
          <cell r="H259">
            <v>0</v>
          </cell>
        </row>
        <row r="260">
          <cell r="H260">
            <v>4960.9</v>
          </cell>
        </row>
        <row r="261">
          <cell r="H261">
            <v>693.5</v>
          </cell>
        </row>
        <row r="283">
          <cell r="I283">
            <v>10077.3</v>
          </cell>
        </row>
        <row r="284">
          <cell r="I284">
            <v>8535.6</v>
          </cell>
        </row>
      </sheetData>
      <sheetData sheetId="7"/>
      <sheetData sheetId="8">
        <row r="36">
          <cell r="D36">
            <v>3956.87</v>
          </cell>
        </row>
      </sheetData>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9"/>
  <sheetViews>
    <sheetView tabSelected="1" workbookViewId="0">
      <pane ySplit="3" topLeftCell="A264" activePane="bottomLeft" state="frozen"/>
      <selection/>
      <selection pane="bottomLeft" activeCell="I267" sqref="I267"/>
    </sheetView>
  </sheetViews>
  <sheetFormatPr defaultColWidth="9" defaultRowHeight="19" customHeight="1"/>
  <cols>
    <col min="1" max="1" width="5.5" style="318" customWidth="1"/>
    <col min="2" max="2" width="9" style="318"/>
    <col min="3" max="3" width="7.125" style="318" customWidth="1"/>
    <col min="4" max="4" width="9" style="318" customWidth="1"/>
    <col min="5" max="5" width="10.375" style="318"/>
    <col min="6" max="6" width="9" style="318"/>
    <col min="7" max="8" width="12.625" style="318"/>
    <col min="9" max="9" width="13.25" style="318"/>
    <col min="10" max="10" width="14.875" style="319"/>
    <col min="11" max="11" width="15.125" style="318" customWidth="1"/>
    <col min="12" max="12" width="12.25" style="318" customWidth="1"/>
    <col min="13" max="13" width="46.25" style="318" customWidth="1"/>
    <col min="14" max="16384" width="9" style="318"/>
  </cols>
  <sheetData>
    <row r="1" s="342" customFormat="1" ht="31" customHeight="1" spans="1:15">
      <c r="A1" s="345" t="s">
        <v>0</v>
      </c>
      <c r="B1" s="345"/>
      <c r="C1" s="345"/>
      <c r="D1" s="345"/>
      <c r="E1" s="345"/>
      <c r="F1" s="345"/>
      <c r="G1" s="345"/>
      <c r="H1" s="345"/>
      <c r="I1" s="345"/>
      <c r="J1" s="355"/>
      <c r="K1" s="345"/>
      <c r="L1" s="345"/>
      <c r="M1" s="345"/>
      <c r="N1" s="345"/>
      <c r="O1" s="345"/>
    </row>
    <row r="2" s="342" customFormat="1" ht="48" customHeight="1" spans="1:15">
      <c r="A2" s="346" t="s">
        <v>1</v>
      </c>
      <c r="B2" s="347"/>
      <c r="C2" s="347"/>
      <c r="D2" s="347"/>
      <c r="E2" s="347"/>
      <c r="F2" s="347"/>
      <c r="G2" s="347"/>
      <c r="H2" s="347"/>
      <c r="I2" s="347"/>
      <c r="J2" s="347"/>
      <c r="K2" s="347"/>
      <c r="L2" s="347"/>
      <c r="M2" s="347"/>
      <c r="N2" s="347"/>
      <c r="O2" s="356"/>
    </row>
    <row r="3" s="343" customFormat="1" ht="39" customHeight="1" spans="1:15">
      <c r="A3" s="348" t="s">
        <v>2</v>
      </c>
      <c r="B3" s="348" t="s">
        <v>3</v>
      </c>
      <c r="C3" s="348" t="s">
        <v>4</v>
      </c>
      <c r="D3" s="349" t="s">
        <v>5</v>
      </c>
      <c r="E3" s="348" t="s">
        <v>6</v>
      </c>
      <c r="F3" s="348" t="s">
        <v>7</v>
      </c>
      <c r="G3" s="350" t="s">
        <v>8</v>
      </c>
      <c r="H3" s="351" t="s">
        <v>9</v>
      </c>
      <c r="I3" s="350" t="s">
        <v>10</v>
      </c>
      <c r="J3" s="357" t="s">
        <v>11</v>
      </c>
      <c r="K3" s="348"/>
      <c r="L3" s="358" t="s">
        <v>12</v>
      </c>
      <c r="M3" s="348" t="s">
        <v>13</v>
      </c>
      <c r="N3" s="348" t="s">
        <v>14</v>
      </c>
      <c r="O3" s="348" t="s">
        <v>15</v>
      </c>
    </row>
    <row r="4" s="315" customFormat="1" customHeight="1" spans="1:15">
      <c r="A4" s="328">
        <v>1</v>
      </c>
      <c r="B4" s="328"/>
      <c r="C4" s="335" t="s">
        <v>16</v>
      </c>
      <c r="D4" s="335"/>
      <c r="E4" s="335">
        <v>271.61</v>
      </c>
      <c r="F4" s="328">
        <v>30</v>
      </c>
      <c r="G4" s="328">
        <f>E4*F4</f>
        <v>8148.3</v>
      </c>
      <c r="H4" s="328">
        <f>G4</f>
        <v>8148.3</v>
      </c>
      <c r="I4" s="328">
        <v>8148.3</v>
      </c>
      <c r="J4" s="329">
        <f>I4/H4</f>
        <v>1</v>
      </c>
      <c r="K4" s="328" t="s">
        <v>17</v>
      </c>
      <c r="L4" s="328" t="s">
        <v>18</v>
      </c>
      <c r="M4" s="328"/>
      <c r="N4" s="328"/>
      <c r="O4" s="328"/>
    </row>
    <row r="5" s="318" customFormat="1" customHeight="1" spans="1:15">
      <c r="A5" s="323">
        <v>2</v>
      </c>
      <c r="B5" s="323"/>
      <c r="C5" s="331" t="s">
        <v>19</v>
      </c>
      <c r="D5" s="331"/>
      <c r="E5" s="331">
        <v>119.56</v>
      </c>
      <c r="F5" s="323">
        <v>30</v>
      </c>
      <c r="G5" s="323">
        <f t="shared" ref="G5:G68" si="0">E5*F5</f>
        <v>3586.8</v>
      </c>
      <c r="H5" s="323">
        <f t="shared" ref="H5:H68" si="1">G5</f>
        <v>3586.8</v>
      </c>
      <c r="I5" s="323"/>
      <c r="J5" s="324">
        <f t="shared" ref="J5:J68" si="2">I5/H5</f>
        <v>0</v>
      </c>
      <c r="K5" s="323"/>
      <c r="L5" s="323"/>
      <c r="M5" s="323"/>
      <c r="N5" s="323"/>
      <c r="O5" s="323"/>
    </row>
    <row r="6" s="315" customFormat="1" customHeight="1" spans="1:15">
      <c r="A6" s="328">
        <v>3</v>
      </c>
      <c r="B6" s="328"/>
      <c r="C6" s="335" t="s">
        <v>20</v>
      </c>
      <c r="D6" s="335"/>
      <c r="E6" s="335">
        <v>269.54</v>
      </c>
      <c r="F6" s="328">
        <v>30</v>
      </c>
      <c r="G6" s="328">
        <f t="shared" si="0"/>
        <v>8086.2</v>
      </c>
      <c r="H6" s="328">
        <f t="shared" si="1"/>
        <v>8086.2</v>
      </c>
      <c r="I6" s="328">
        <v>8086.2</v>
      </c>
      <c r="J6" s="329">
        <f t="shared" si="2"/>
        <v>1</v>
      </c>
      <c r="K6" s="328" t="s">
        <v>21</v>
      </c>
      <c r="L6" s="328" t="s">
        <v>22</v>
      </c>
      <c r="M6" s="328"/>
      <c r="N6" s="328"/>
      <c r="O6" s="328"/>
    </row>
    <row r="7" customHeight="1" spans="1:15">
      <c r="A7" s="323">
        <v>4</v>
      </c>
      <c r="B7" s="323"/>
      <c r="C7" s="331" t="s">
        <v>23</v>
      </c>
      <c r="D7" s="331"/>
      <c r="E7" s="331">
        <v>168.62</v>
      </c>
      <c r="F7" s="323">
        <v>30</v>
      </c>
      <c r="G7" s="323">
        <f t="shared" si="0"/>
        <v>5058.6</v>
      </c>
      <c r="H7" s="323">
        <v>0</v>
      </c>
      <c r="I7" s="323"/>
      <c r="J7" s="324" t="e">
        <f t="shared" si="2"/>
        <v>#DIV/0!</v>
      </c>
      <c r="K7" s="323"/>
      <c r="L7" s="323"/>
      <c r="M7" s="323" t="s">
        <v>24</v>
      </c>
      <c r="N7" s="323"/>
      <c r="O7" s="323"/>
    </row>
    <row r="8" s="315" customFormat="1" customHeight="1" spans="1:15">
      <c r="A8" s="328">
        <v>5</v>
      </c>
      <c r="B8" s="328"/>
      <c r="C8" s="335" t="s">
        <v>25</v>
      </c>
      <c r="D8" s="335"/>
      <c r="E8" s="335">
        <v>132.83</v>
      </c>
      <c r="F8" s="328">
        <v>30</v>
      </c>
      <c r="G8" s="328">
        <f t="shared" si="0"/>
        <v>3984.9</v>
      </c>
      <c r="H8" s="328">
        <f t="shared" si="1"/>
        <v>3984.9</v>
      </c>
      <c r="I8" s="328">
        <v>3984.9</v>
      </c>
      <c r="J8" s="329">
        <f t="shared" si="2"/>
        <v>1</v>
      </c>
      <c r="K8" s="328" t="s">
        <v>21</v>
      </c>
      <c r="L8" s="328" t="s">
        <v>26</v>
      </c>
      <c r="M8" s="328"/>
      <c r="N8" s="328"/>
      <c r="O8" s="328"/>
    </row>
    <row r="9" s="315" customFormat="1" customHeight="1" spans="1:15">
      <c r="A9" s="328">
        <v>6</v>
      </c>
      <c r="B9" s="328"/>
      <c r="C9" s="335" t="s">
        <v>27</v>
      </c>
      <c r="D9" s="335"/>
      <c r="E9" s="335">
        <v>167.66</v>
      </c>
      <c r="F9" s="328">
        <v>30</v>
      </c>
      <c r="G9" s="328">
        <f t="shared" si="0"/>
        <v>5029.8</v>
      </c>
      <c r="H9" s="328">
        <f t="shared" si="1"/>
        <v>5029.8</v>
      </c>
      <c r="I9" s="328">
        <v>5029.8</v>
      </c>
      <c r="J9" s="329">
        <f t="shared" si="2"/>
        <v>1</v>
      </c>
      <c r="K9" s="328" t="s">
        <v>17</v>
      </c>
      <c r="L9" s="328" t="s">
        <v>18</v>
      </c>
      <c r="M9" s="328"/>
      <c r="N9" s="328"/>
      <c r="O9" s="328"/>
    </row>
    <row r="10" s="315" customFormat="1" customHeight="1" spans="1:15">
      <c r="A10" s="328">
        <v>7</v>
      </c>
      <c r="B10" s="328"/>
      <c r="C10" s="335" t="s">
        <v>28</v>
      </c>
      <c r="D10" s="335"/>
      <c r="E10" s="335">
        <v>131.87</v>
      </c>
      <c r="F10" s="328">
        <v>30</v>
      </c>
      <c r="G10" s="328">
        <f t="shared" si="0"/>
        <v>3956.1</v>
      </c>
      <c r="H10" s="328">
        <f t="shared" si="1"/>
        <v>3956.1</v>
      </c>
      <c r="I10" s="328">
        <v>3956.1</v>
      </c>
      <c r="J10" s="329">
        <f t="shared" si="2"/>
        <v>1</v>
      </c>
      <c r="K10" s="328" t="s">
        <v>29</v>
      </c>
      <c r="L10" s="328" t="s">
        <v>30</v>
      </c>
      <c r="M10" s="328"/>
      <c r="N10" s="328"/>
      <c r="O10" s="328"/>
    </row>
    <row r="11" s="315" customFormat="1" customHeight="1" spans="1:15">
      <c r="A11" s="328">
        <v>8</v>
      </c>
      <c r="B11" s="328"/>
      <c r="C11" s="335" t="s">
        <v>31</v>
      </c>
      <c r="D11" s="335"/>
      <c r="E11" s="335">
        <v>132.83</v>
      </c>
      <c r="F11" s="328">
        <v>30</v>
      </c>
      <c r="G11" s="328">
        <f t="shared" si="0"/>
        <v>3984.9</v>
      </c>
      <c r="H11" s="328">
        <f t="shared" si="1"/>
        <v>3984.9</v>
      </c>
      <c r="I11" s="328">
        <v>3984.9</v>
      </c>
      <c r="J11" s="329">
        <f t="shared" si="2"/>
        <v>1</v>
      </c>
      <c r="K11" s="328" t="s">
        <v>32</v>
      </c>
      <c r="L11" s="328" t="s">
        <v>33</v>
      </c>
      <c r="M11" s="328"/>
      <c r="N11" s="328"/>
      <c r="O11" s="328"/>
    </row>
    <row r="12" s="315" customFormat="1" customHeight="1" spans="1:15">
      <c r="A12" s="328">
        <v>9</v>
      </c>
      <c r="B12" s="328"/>
      <c r="C12" s="335" t="s">
        <v>34</v>
      </c>
      <c r="D12" s="335"/>
      <c r="E12" s="335">
        <v>167.66</v>
      </c>
      <c r="F12" s="328">
        <v>30</v>
      </c>
      <c r="G12" s="328">
        <f t="shared" si="0"/>
        <v>5029.8</v>
      </c>
      <c r="H12" s="328">
        <f t="shared" si="1"/>
        <v>5029.8</v>
      </c>
      <c r="I12" s="328">
        <v>5029.8</v>
      </c>
      <c r="J12" s="329">
        <f t="shared" si="2"/>
        <v>1</v>
      </c>
      <c r="K12" s="328" t="s">
        <v>17</v>
      </c>
      <c r="L12" s="328" t="s">
        <v>18</v>
      </c>
      <c r="M12" s="328"/>
      <c r="N12" s="328"/>
      <c r="O12" s="328"/>
    </row>
    <row r="13" s="315" customFormat="1" customHeight="1" spans="1:15">
      <c r="A13" s="328">
        <v>10</v>
      </c>
      <c r="B13" s="328"/>
      <c r="C13" s="335" t="s">
        <v>35</v>
      </c>
      <c r="D13" s="335"/>
      <c r="E13" s="335">
        <v>131.87</v>
      </c>
      <c r="F13" s="328">
        <v>30</v>
      </c>
      <c r="G13" s="328">
        <f t="shared" si="0"/>
        <v>3956.1</v>
      </c>
      <c r="H13" s="328">
        <f t="shared" si="1"/>
        <v>3956.1</v>
      </c>
      <c r="I13" s="328">
        <v>3956.1</v>
      </c>
      <c r="J13" s="329">
        <f t="shared" si="2"/>
        <v>1</v>
      </c>
      <c r="K13" s="328" t="s">
        <v>29</v>
      </c>
      <c r="L13" s="328" t="s">
        <v>36</v>
      </c>
      <c r="M13" s="328"/>
      <c r="N13" s="328"/>
      <c r="O13" s="328"/>
    </row>
    <row r="14" s="315" customFormat="1" customHeight="1" spans="1:15">
      <c r="A14" s="328">
        <v>11</v>
      </c>
      <c r="B14" s="328"/>
      <c r="C14" s="335" t="s">
        <v>37</v>
      </c>
      <c r="D14" s="335"/>
      <c r="E14" s="335">
        <v>132.83</v>
      </c>
      <c r="F14" s="328">
        <v>30</v>
      </c>
      <c r="G14" s="328">
        <f t="shared" si="0"/>
        <v>3984.9</v>
      </c>
      <c r="H14" s="328">
        <f t="shared" si="1"/>
        <v>3984.9</v>
      </c>
      <c r="I14" s="328">
        <v>3984.9</v>
      </c>
      <c r="J14" s="329">
        <f t="shared" si="2"/>
        <v>1</v>
      </c>
      <c r="K14" s="328" t="s">
        <v>21</v>
      </c>
      <c r="L14" s="328" t="s">
        <v>38</v>
      </c>
      <c r="M14" s="328"/>
      <c r="N14" s="328"/>
      <c r="O14" s="328"/>
    </row>
    <row r="15" s="315" customFormat="1" customHeight="1" spans="1:15">
      <c r="A15" s="328">
        <v>12</v>
      </c>
      <c r="B15" s="328"/>
      <c r="C15" s="335" t="s">
        <v>39</v>
      </c>
      <c r="D15" s="335"/>
      <c r="E15" s="335">
        <v>167.66</v>
      </c>
      <c r="F15" s="328">
        <v>30</v>
      </c>
      <c r="G15" s="328">
        <f t="shared" si="0"/>
        <v>5029.8</v>
      </c>
      <c r="H15" s="328">
        <f t="shared" si="1"/>
        <v>5029.8</v>
      </c>
      <c r="I15" s="328">
        <v>5029.8</v>
      </c>
      <c r="J15" s="329">
        <f t="shared" si="2"/>
        <v>1</v>
      </c>
      <c r="K15" s="328" t="s">
        <v>21</v>
      </c>
      <c r="L15" s="328" t="s">
        <v>38</v>
      </c>
      <c r="M15" s="328"/>
      <c r="N15" s="328"/>
      <c r="O15" s="328"/>
    </row>
    <row r="16" s="315" customFormat="1" customHeight="1" spans="1:15">
      <c r="A16" s="328">
        <v>13</v>
      </c>
      <c r="B16" s="328"/>
      <c r="C16" s="335" t="s">
        <v>40</v>
      </c>
      <c r="D16" s="335"/>
      <c r="E16" s="335">
        <v>131.87</v>
      </c>
      <c r="F16" s="328">
        <v>30</v>
      </c>
      <c r="G16" s="328">
        <f t="shared" si="0"/>
        <v>3956.1</v>
      </c>
      <c r="H16" s="328">
        <f t="shared" si="1"/>
        <v>3956.1</v>
      </c>
      <c r="I16" s="328">
        <v>3956.1</v>
      </c>
      <c r="J16" s="329">
        <f t="shared" si="2"/>
        <v>1</v>
      </c>
      <c r="K16" s="328" t="s">
        <v>21</v>
      </c>
      <c r="L16" s="328" t="s">
        <v>41</v>
      </c>
      <c r="M16" s="328"/>
      <c r="N16" s="328"/>
      <c r="O16" s="328"/>
    </row>
    <row r="17" s="315" customFormat="1" customHeight="1" spans="1:15">
      <c r="A17" s="328">
        <v>14</v>
      </c>
      <c r="B17" s="328"/>
      <c r="C17" s="335" t="s">
        <v>42</v>
      </c>
      <c r="D17" s="335"/>
      <c r="E17" s="335">
        <v>132.83</v>
      </c>
      <c r="F17" s="328">
        <v>30</v>
      </c>
      <c r="G17" s="328">
        <f t="shared" si="0"/>
        <v>3984.9</v>
      </c>
      <c r="H17" s="328">
        <f t="shared" si="1"/>
        <v>3984.9</v>
      </c>
      <c r="I17" s="328">
        <v>3984.9</v>
      </c>
      <c r="J17" s="329">
        <f t="shared" si="2"/>
        <v>1</v>
      </c>
      <c r="K17" s="328" t="s">
        <v>21</v>
      </c>
      <c r="L17" s="328" t="s">
        <v>43</v>
      </c>
      <c r="M17" s="328"/>
      <c r="N17" s="328"/>
      <c r="O17" s="328"/>
    </row>
    <row r="18" s="315" customFormat="1" customHeight="1" spans="1:15">
      <c r="A18" s="328">
        <v>15</v>
      </c>
      <c r="B18" s="328"/>
      <c r="C18" s="335" t="s">
        <v>44</v>
      </c>
      <c r="D18" s="335"/>
      <c r="E18" s="335">
        <v>167.66</v>
      </c>
      <c r="F18" s="328">
        <v>30</v>
      </c>
      <c r="G18" s="328">
        <f t="shared" si="0"/>
        <v>5029.8</v>
      </c>
      <c r="H18" s="328">
        <f t="shared" si="1"/>
        <v>5029.8</v>
      </c>
      <c r="I18" s="328">
        <v>5029.8</v>
      </c>
      <c r="J18" s="329">
        <f t="shared" si="2"/>
        <v>1</v>
      </c>
      <c r="K18" s="328" t="s">
        <v>45</v>
      </c>
      <c r="L18" s="328" t="s">
        <v>46</v>
      </c>
      <c r="M18" s="328"/>
      <c r="N18" s="328"/>
      <c r="O18" s="328"/>
    </row>
    <row r="19" customHeight="1" spans="1:15">
      <c r="A19" s="323">
        <v>16</v>
      </c>
      <c r="B19" s="323"/>
      <c r="C19" s="331" t="s">
        <v>47</v>
      </c>
      <c r="D19" s="331"/>
      <c r="E19" s="331">
        <v>131.87</v>
      </c>
      <c r="F19" s="323">
        <v>30</v>
      </c>
      <c r="G19" s="323">
        <f t="shared" si="0"/>
        <v>3956.1</v>
      </c>
      <c r="H19" s="323">
        <f t="shared" si="1"/>
        <v>3956.1</v>
      </c>
      <c r="I19" s="323"/>
      <c r="J19" s="324">
        <f t="shared" si="2"/>
        <v>0</v>
      </c>
      <c r="K19" s="323"/>
      <c r="L19" s="323"/>
      <c r="M19" s="323" t="s">
        <v>48</v>
      </c>
      <c r="N19" s="323"/>
      <c r="O19" s="323"/>
    </row>
    <row r="20" customHeight="1" spans="1:15">
      <c r="A20" s="323">
        <v>17</v>
      </c>
      <c r="B20" s="323"/>
      <c r="C20" s="331" t="s">
        <v>49</v>
      </c>
      <c r="D20" s="331"/>
      <c r="E20" s="331">
        <v>132.83</v>
      </c>
      <c r="F20" s="323">
        <v>30</v>
      </c>
      <c r="G20" s="323">
        <f t="shared" si="0"/>
        <v>3984.9</v>
      </c>
      <c r="H20" s="323">
        <v>2390.94</v>
      </c>
      <c r="I20" s="323"/>
      <c r="J20" s="324">
        <f t="shared" si="2"/>
        <v>0</v>
      </c>
      <c r="K20" s="323"/>
      <c r="L20" s="323"/>
      <c r="M20" s="323" t="s">
        <v>50</v>
      </c>
      <c r="N20" s="323"/>
      <c r="O20" s="323"/>
    </row>
    <row r="21" customHeight="1" spans="1:15">
      <c r="A21" s="323">
        <v>18</v>
      </c>
      <c r="B21" s="323"/>
      <c r="C21" s="331" t="s">
        <v>51</v>
      </c>
      <c r="D21" s="331"/>
      <c r="E21" s="331">
        <v>167.66</v>
      </c>
      <c r="F21" s="323">
        <v>30</v>
      </c>
      <c r="G21" s="323">
        <f t="shared" si="0"/>
        <v>5029.8</v>
      </c>
      <c r="H21" s="323">
        <v>0</v>
      </c>
      <c r="I21" s="323"/>
      <c r="J21" s="324" t="e">
        <f t="shared" si="2"/>
        <v>#DIV/0!</v>
      </c>
      <c r="K21" s="323"/>
      <c r="L21" s="323"/>
      <c r="M21" s="323" t="s">
        <v>52</v>
      </c>
      <c r="N21" s="323"/>
      <c r="O21" s="323"/>
    </row>
    <row r="22" customHeight="1" spans="1:15">
      <c r="A22" s="323">
        <v>19</v>
      </c>
      <c r="B22" s="323"/>
      <c r="C22" s="331" t="s">
        <v>53</v>
      </c>
      <c r="D22" s="331"/>
      <c r="E22" s="331">
        <v>131.87</v>
      </c>
      <c r="F22" s="323">
        <v>30</v>
      </c>
      <c r="G22" s="323">
        <f t="shared" si="0"/>
        <v>3956.1</v>
      </c>
      <c r="H22" s="323">
        <f t="shared" si="1"/>
        <v>3956.1</v>
      </c>
      <c r="I22" s="323"/>
      <c r="J22" s="324">
        <f t="shared" si="2"/>
        <v>0</v>
      </c>
      <c r="K22" s="323"/>
      <c r="L22" s="323"/>
      <c r="M22" s="323" t="s">
        <v>54</v>
      </c>
      <c r="N22" s="323"/>
      <c r="O22" s="323"/>
    </row>
    <row r="23" customHeight="1" spans="1:15">
      <c r="A23" s="323">
        <v>20</v>
      </c>
      <c r="B23" s="323"/>
      <c r="C23" s="331" t="s">
        <v>55</v>
      </c>
      <c r="D23" s="331"/>
      <c r="E23" s="331">
        <v>264.7</v>
      </c>
      <c r="F23" s="323">
        <v>30</v>
      </c>
      <c r="G23" s="323">
        <f t="shared" si="0"/>
        <v>7941</v>
      </c>
      <c r="H23" s="323">
        <v>4764.6</v>
      </c>
      <c r="I23" s="323"/>
      <c r="J23" s="324">
        <f t="shared" si="2"/>
        <v>0</v>
      </c>
      <c r="K23" s="323"/>
      <c r="L23" s="323"/>
      <c r="M23" s="323" t="s">
        <v>56</v>
      </c>
      <c r="N23" s="323"/>
      <c r="O23" s="323"/>
    </row>
    <row r="24" s="315" customFormat="1" customHeight="1" spans="1:15">
      <c r="A24" s="328">
        <v>21</v>
      </c>
      <c r="B24" s="328"/>
      <c r="C24" s="335" t="s">
        <v>57</v>
      </c>
      <c r="D24" s="335"/>
      <c r="E24" s="335">
        <v>167.66</v>
      </c>
      <c r="F24" s="328">
        <v>30</v>
      </c>
      <c r="G24" s="328">
        <f t="shared" si="0"/>
        <v>5029.8</v>
      </c>
      <c r="H24" s="328">
        <f t="shared" si="1"/>
        <v>5029.8</v>
      </c>
      <c r="I24" s="328">
        <v>5029.8</v>
      </c>
      <c r="J24" s="329">
        <f t="shared" si="2"/>
        <v>1</v>
      </c>
      <c r="K24" s="328" t="s">
        <v>17</v>
      </c>
      <c r="L24" s="328" t="s">
        <v>58</v>
      </c>
      <c r="M24" s="328"/>
      <c r="N24" s="328"/>
      <c r="O24" s="328"/>
    </row>
    <row r="25" s="344" customFormat="1" customHeight="1" spans="1:15">
      <c r="A25" s="352">
        <v>22</v>
      </c>
      <c r="B25" s="352"/>
      <c r="C25" s="353" t="s">
        <v>59</v>
      </c>
      <c r="D25" s="353"/>
      <c r="E25" s="353">
        <v>264.7</v>
      </c>
      <c r="F25" s="352">
        <v>30</v>
      </c>
      <c r="G25" s="352">
        <f t="shared" si="0"/>
        <v>7941</v>
      </c>
      <c r="H25" s="352">
        <v>4764.6</v>
      </c>
      <c r="I25" s="352">
        <v>4764.6</v>
      </c>
      <c r="J25" s="359">
        <f t="shared" si="2"/>
        <v>1</v>
      </c>
      <c r="K25" s="352" t="s">
        <v>45</v>
      </c>
      <c r="L25" s="352" t="s">
        <v>33</v>
      </c>
      <c r="M25" s="360" t="s">
        <v>60</v>
      </c>
      <c r="N25" s="352"/>
      <c r="O25" s="352"/>
    </row>
    <row r="26" customHeight="1" spans="1:15">
      <c r="A26" s="323">
        <v>23</v>
      </c>
      <c r="B26" s="323"/>
      <c r="C26" s="331" t="s">
        <v>61</v>
      </c>
      <c r="D26" s="331"/>
      <c r="E26" s="331">
        <v>167.66</v>
      </c>
      <c r="F26" s="323">
        <v>30</v>
      </c>
      <c r="G26" s="323">
        <f t="shared" si="0"/>
        <v>5029.8</v>
      </c>
      <c r="H26" s="323">
        <f t="shared" si="1"/>
        <v>5029.8</v>
      </c>
      <c r="I26" s="323"/>
      <c r="J26" s="324">
        <f t="shared" si="2"/>
        <v>0</v>
      </c>
      <c r="K26" s="323"/>
      <c r="L26" s="323"/>
      <c r="M26" s="323" t="s">
        <v>62</v>
      </c>
      <c r="N26" s="323"/>
      <c r="O26" s="323"/>
    </row>
    <row r="27" s="315" customFormat="1" customHeight="1" spans="1:15">
      <c r="A27" s="328">
        <v>24</v>
      </c>
      <c r="B27" s="328"/>
      <c r="C27" s="335" t="s">
        <v>63</v>
      </c>
      <c r="D27" s="335"/>
      <c r="E27" s="335">
        <v>265.33</v>
      </c>
      <c r="F27" s="328">
        <v>30</v>
      </c>
      <c r="G27" s="328">
        <f t="shared" si="0"/>
        <v>7959.9</v>
      </c>
      <c r="H27" s="328">
        <f t="shared" si="1"/>
        <v>7959.9</v>
      </c>
      <c r="I27" s="328">
        <v>7959.9</v>
      </c>
      <c r="J27" s="329">
        <f t="shared" si="2"/>
        <v>1</v>
      </c>
      <c r="K27" s="328" t="s">
        <v>45</v>
      </c>
      <c r="L27" s="328" t="s">
        <v>33</v>
      </c>
      <c r="M27" s="361" t="s">
        <v>64</v>
      </c>
      <c r="N27" s="328"/>
      <c r="O27" s="328"/>
    </row>
    <row r="28" s="315" customFormat="1" customHeight="1" spans="1:15">
      <c r="A28" s="328">
        <v>25</v>
      </c>
      <c r="B28" s="328"/>
      <c r="C28" s="335" t="s">
        <v>65</v>
      </c>
      <c r="D28" s="335"/>
      <c r="E28" s="335">
        <v>163.45</v>
      </c>
      <c r="F28" s="328">
        <v>30</v>
      </c>
      <c r="G28" s="328">
        <f t="shared" si="0"/>
        <v>4903.5</v>
      </c>
      <c r="H28" s="328">
        <f t="shared" si="1"/>
        <v>4903.5</v>
      </c>
      <c r="I28" s="328">
        <v>4903.5</v>
      </c>
      <c r="J28" s="329">
        <f t="shared" si="2"/>
        <v>1</v>
      </c>
      <c r="K28" s="328" t="s">
        <v>21</v>
      </c>
      <c r="L28" s="328" t="s">
        <v>38</v>
      </c>
      <c r="M28" s="328"/>
      <c r="N28" s="328"/>
      <c r="O28" s="328"/>
    </row>
    <row r="29" customHeight="1" spans="1:15">
      <c r="A29" s="323">
        <v>26</v>
      </c>
      <c r="B29" s="323"/>
      <c r="C29" s="331" t="s">
        <v>66</v>
      </c>
      <c r="D29" s="331"/>
      <c r="E29" s="331">
        <v>285.63</v>
      </c>
      <c r="F29" s="323">
        <v>30</v>
      </c>
      <c r="G29" s="323">
        <f t="shared" si="0"/>
        <v>8568.9</v>
      </c>
      <c r="H29" s="323">
        <v>0</v>
      </c>
      <c r="I29" s="323"/>
      <c r="J29" s="324" t="e">
        <f t="shared" si="2"/>
        <v>#DIV/0!</v>
      </c>
      <c r="K29" s="323"/>
      <c r="L29" s="323"/>
      <c r="M29" s="323" t="s">
        <v>67</v>
      </c>
      <c r="N29" s="323"/>
      <c r="O29" s="323"/>
    </row>
    <row r="30" customHeight="1" spans="1:15">
      <c r="A30" s="323">
        <v>27</v>
      </c>
      <c r="B30" s="323"/>
      <c r="C30" s="331" t="s">
        <v>68</v>
      </c>
      <c r="D30" s="331"/>
      <c r="E30" s="331">
        <v>144.79</v>
      </c>
      <c r="F30" s="323">
        <v>30</v>
      </c>
      <c r="G30" s="323">
        <f t="shared" si="0"/>
        <v>4343.7</v>
      </c>
      <c r="H30" s="323">
        <f>G30*0.6</f>
        <v>2606.22</v>
      </c>
      <c r="I30" s="323"/>
      <c r="J30" s="324">
        <f t="shared" si="2"/>
        <v>0</v>
      </c>
      <c r="K30" s="323"/>
      <c r="L30" s="323"/>
      <c r="M30" s="323" t="s">
        <v>69</v>
      </c>
      <c r="N30" s="323"/>
      <c r="O30" s="323"/>
    </row>
    <row r="31" s="315" customFormat="1" customHeight="1" spans="1:15">
      <c r="A31" s="328">
        <v>28</v>
      </c>
      <c r="B31" s="328"/>
      <c r="C31" s="335" t="s">
        <v>70</v>
      </c>
      <c r="D31" s="335"/>
      <c r="E31" s="335">
        <v>276.12</v>
      </c>
      <c r="F31" s="328">
        <v>30</v>
      </c>
      <c r="G31" s="328">
        <f t="shared" si="0"/>
        <v>8283.6</v>
      </c>
      <c r="H31" s="328">
        <f t="shared" si="1"/>
        <v>8283.6</v>
      </c>
      <c r="I31" s="328">
        <v>8283.6</v>
      </c>
      <c r="J31" s="329">
        <f t="shared" si="2"/>
        <v>1</v>
      </c>
      <c r="K31" s="328"/>
      <c r="L31" s="328" t="s">
        <v>71</v>
      </c>
      <c r="M31" s="328"/>
      <c r="N31" s="328"/>
      <c r="O31" s="328"/>
    </row>
    <row r="32" customHeight="1" spans="1:15">
      <c r="A32" s="323">
        <v>29</v>
      </c>
      <c r="B32" s="323"/>
      <c r="C32" s="331" t="s">
        <v>72</v>
      </c>
      <c r="D32" s="331"/>
      <c r="E32" s="331">
        <v>274.75</v>
      </c>
      <c r="F32" s="323">
        <v>30</v>
      </c>
      <c r="G32" s="323">
        <f t="shared" si="0"/>
        <v>8242.5</v>
      </c>
      <c r="H32" s="323">
        <f>G32*0.6</f>
        <v>4945.5</v>
      </c>
      <c r="I32" s="323"/>
      <c r="J32" s="324">
        <f t="shared" si="2"/>
        <v>0</v>
      </c>
      <c r="K32" s="323"/>
      <c r="L32" s="323"/>
      <c r="M32" s="323" t="s">
        <v>73</v>
      </c>
      <c r="N32" s="323"/>
      <c r="O32" s="323"/>
    </row>
    <row r="33" customHeight="1" spans="1:15">
      <c r="A33" s="323">
        <v>30</v>
      </c>
      <c r="B33" s="323"/>
      <c r="C33" s="331" t="s">
        <v>74</v>
      </c>
      <c r="D33" s="331"/>
      <c r="E33" s="331">
        <v>274.75</v>
      </c>
      <c r="F33" s="323">
        <v>30</v>
      </c>
      <c r="G33" s="323">
        <f t="shared" si="0"/>
        <v>8242.5</v>
      </c>
      <c r="H33" s="323">
        <v>4121.25</v>
      </c>
      <c r="I33" s="323"/>
      <c r="J33" s="324">
        <f t="shared" si="2"/>
        <v>0</v>
      </c>
      <c r="K33" s="323"/>
      <c r="L33" s="323"/>
      <c r="M33" s="323" t="s">
        <v>75</v>
      </c>
      <c r="N33" s="323"/>
      <c r="O33" s="323"/>
    </row>
    <row r="34" s="344" customFormat="1" customHeight="1" spans="1:15">
      <c r="A34" s="352">
        <v>31</v>
      </c>
      <c r="B34" s="352"/>
      <c r="C34" s="353" t="s">
        <v>76</v>
      </c>
      <c r="D34" s="353"/>
      <c r="E34" s="353">
        <v>274.75</v>
      </c>
      <c r="F34" s="352">
        <v>30</v>
      </c>
      <c r="G34" s="352">
        <f t="shared" si="0"/>
        <v>8242.5</v>
      </c>
      <c r="H34" s="352">
        <v>4945.5</v>
      </c>
      <c r="I34" s="352">
        <v>4945.5</v>
      </c>
      <c r="J34" s="359">
        <f t="shared" si="2"/>
        <v>1</v>
      </c>
      <c r="K34" s="352" t="s">
        <v>77</v>
      </c>
      <c r="L34" s="352" t="s">
        <v>78</v>
      </c>
      <c r="M34" s="352"/>
      <c r="N34" s="352"/>
      <c r="O34" s="352"/>
    </row>
    <row r="35" s="315" customFormat="1" customHeight="1" spans="1:15">
      <c r="A35" s="328">
        <v>32</v>
      </c>
      <c r="B35" s="328"/>
      <c r="C35" s="335" t="s">
        <v>79</v>
      </c>
      <c r="D35" s="335"/>
      <c r="E35" s="335">
        <v>274.75</v>
      </c>
      <c r="F35" s="328">
        <v>30</v>
      </c>
      <c r="G35" s="328">
        <f t="shared" si="0"/>
        <v>8242.5</v>
      </c>
      <c r="H35" s="328">
        <f t="shared" si="1"/>
        <v>8242.5</v>
      </c>
      <c r="I35" s="328">
        <v>8242.5</v>
      </c>
      <c r="J35" s="329">
        <f t="shared" si="2"/>
        <v>1</v>
      </c>
      <c r="K35" s="328" t="s">
        <v>17</v>
      </c>
      <c r="L35" s="328" t="s">
        <v>80</v>
      </c>
      <c r="M35" s="328"/>
      <c r="N35" s="328"/>
      <c r="O35" s="328"/>
    </row>
    <row r="36" s="315" customFormat="1" customHeight="1" spans="1:15">
      <c r="A36" s="328">
        <v>33</v>
      </c>
      <c r="B36" s="328"/>
      <c r="C36" s="335" t="s">
        <v>81</v>
      </c>
      <c r="D36" s="335"/>
      <c r="E36" s="335">
        <v>274.75</v>
      </c>
      <c r="F36" s="328">
        <v>30</v>
      </c>
      <c r="G36" s="328">
        <f t="shared" si="0"/>
        <v>8242.5</v>
      </c>
      <c r="H36" s="328">
        <f t="shared" si="1"/>
        <v>8242.5</v>
      </c>
      <c r="I36" s="328">
        <v>8242.5</v>
      </c>
      <c r="J36" s="329">
        <f t="shared" si="2"/>
        <v>1</v>
      </c>
      <c r="K36" s="328" t="s">
        <v>45</v>
      </c>
      <c r="L36" s="328" t="s">
        <v>46</v>
      </c>
      <c r="M36" s="328"/>
      <c r="N36" s="328"/>
      <c r="O36" s="328"/>
    </row>
    <row r="37" s="315" customFormat="1" customHeight="1" spans="1:15">
      <c r="A37" s="328">
        <v>34</v>
      </c>
      <c r="B37" s="328"/>
      <c r="C37" s="335" t="s">
        <v>82</v>
      </c>
      <c r="D37" s="335"/>
      <c r="E37" s="335">
        <v>274.75</v>
      </c>
      <c r="F37" s="328">
        <v>30</v>
      </c>
      <c r="G37" s="328">
        <f t="shared" si="0"/>
        <v>8242.5</v>
      </c>
      <c r="H37" s="328">
        <f t="shared" si="1"/>
        <v>8242.5</v>
      </c>
      <c r="I37" s="328">
        <v>8242.5</v>
      </c>
      <c r="J37" s="329">
        <f t="shared" si="2"/>
        <v>1</v>
      </c>
      <c r="K37" s="328" t="s">
        <v>21</v>
      </c>
      <c r="L37" s="328" t="s">
        <v>83</v>
      </c>
      <c r="M37" s="328"/>
      <c r="N37" s="328"/>
      <c r="O37" s="328"/>
    </row>
    <row r="38" s="344" customFormat="1" customHeight="1" spans="1:15">
      <c r="A38" s="352">
        <v>35</v>
      </c>
      <c r="B38" s="352"/>
      <c r="C38" s="353" t="s">
        <v>84</v>
      </c>
      <c r="D38" s="353"/>
      <c r="E38" s="353">
        <v>274.75</v>
      </c>
      <c r="F38" s="352">
        <v>30</v>
      </c>
      <c r="G38" s="352">
        <f t="shared" si="0"/>
        <v>8242.5</v>
      </c>
      <c r="H38" s="354">
        <f>G38*0.6</f>
        <v>4945.5</v>
      </c>
      <c r="I38" s="352">
        <v>1512.26</v>
      </c>
      <c r="J38" s="359">
        <f t="shared" si="2"/>
        <v>0.305785057122637</v>
      </c>
      <c r="K38" s="352" t="s">
        <v>45</v>
      </c>
      <c r="L38" s="352" t="s">
        <v>85</v>
      </c>
      <c r="M38" s="352"/>
      <c r="N38" s="352"/>
      <c r="O38" s="352"/>
    </row>
    <row r="39" customHeight="1" spans="1:15">
      <c r="A39" s="323">
        <v>36</v>
      </c>
      <c r="B39" s="323"/>
      <c r="C39" s="331" t="s">
        <v>86</v>
      </c>
      <c r="D39" s="331"/>
      <c r="E39" s="331">
        <v>274.75</v>
      </c>
      <c r="F39" s="323">
        <v>30</v>
      </c>
      <c r="G39" s="323">
        <f t="shared" si="0"/>
        <v>8242.5</v>
      </c>
      <c r="H39" s="323">
        <f>G39*0.6</f>
        <v>4945.5</v>
      </c>
      <c r="I39" s="323"/>
      <c r="J39" s="324">
        <f t="shared" si="2"/>
        <v>0</v>
      </c>
      <c r="K39" s="323"/>
      <c r="L39" s="323"/>
      <c r="M39" s="323" t="s">
        <v>87</v>
      </c>
      <c r="N39" s="323"/>
      <c r="O39" s="323"/>
    </row>
    <row r="40" s="315" customFormat="1" customHeight="1" spans="1:15">
      <c r="A40" s="328">
        <v>37</v>
      </c>
      <c r="B40" s="328"/>
      <c r="C40" s="335" t="s">
        <v>88</v>
      </c>
      <c r="D40" s="335"/>
      <c r="E40" s="335">
        <v>274.75</v>
      </c>
      <c r="F40" s="328">
        <v>30</v>
      </c>
      <c r="G40" s="328">
        <f t="shared" si="0"/>
        <v>8242.5</v>
      </c>
      <c r="H40" s="328">
        <f t="shared" si="1"/>
        <v>8242.5</v>
      </c>
      <c r="I40" s="328">
        <v>8242.5</v>
      </c>
      <c r="J40" s="329">
        <f t="shared" si="2"/>
        <v>1</v>
      </c>
      <c r="K40" s="328" t="s">
        <v>21</v>
      </c>
      <c r="L40" s="328" t="s">
        <v>89</v>
      </c>
      <c r="M40" s="328"/>
      <c r="N40" s="328"/>
      <c r="O40" s="328"/>
    </row>
    <row r="41" s="344" customFormat="1" customHeight="1" spans="1:15">
      <c r="A41" s="352">
        <v>38</v>
      </c>
      <c r="B41" s="352"/>
      <c r="C41" s="353" t="s">
        <v>90</v>
      </c>
      <c r="D41" s="353"/>
      <c r="E41" s="353">
        <v>274.75</v>
      </c>
      <c r="F41" s="352">
        <v>30</v>
      </c>
      <c r="G41" s="352">
        <f t="shared" si="0"/>
        <v>8242.5</v>
      </c>
      <c r="H41" s="352">
        <v>4945.9</v>
      </c>
      <c r="I41" s="352">
        <v>4945.9</v>
      </c>
      <c r="J41" s="359">
        <f t="shared" si="2"/>
        <v>1</v>
      </c>
      <c r="K41" s="352" t="s">
        <v>45</v>
      </c>
      <c r="L41" s="352" t="s">
        <v>43</v>
      </c>
      <c r="M41" s="352"/>
      <c r="N41" s="352"/>
      <c r="O41" s="352"/>
    </row>
    <row r="42" customHeight="1" spans="1:15">
      <c r="A42" s="323">
        <v>39</v>
      </c>
      <c r="B42" s="323"/>
      <c r="C42" s="331" t="s">
        <v>91</v>
      </c>
      <c r="D42" s="331"/>
      <c r="E42" s="331">
        <v>274.75</v>
      </c>
      <c r="F42" s="323">
        <v>30</v>
      </c>
      <c r="G42" s="323">
        <f t="shared" si="0"/>
        <v>8242.5</v>
      </c>
      <c r="H42" s="323">
        <f t="shared" si="1"/>
        <v>8242.5</v>
      </c>
      <c r="I42" s="323"/>
      <c r="J42" s="324">
        <f t="shared" si="2"/>
        <v>0</v>
      </c>
      <c r="K42" s="323"/>
      <c r="L42" s="323"/>
      <c r="M42" s="323" t="s">
        <v>92</v>
      </c>
      <c r="N42" s="323"/>
      <c r="O42" s="323"/>
    </row>
    <row r="43" customHeight="1" spans="1:15">
      <c r="A43" s="323">
        <v>40</v>
      </c>
      <c r="B43" s="323"/>
      <c r="C43" s="331" t="s">
        <v>93</v>
      </c>
      <c r="D43" s="331"/>
      <c r="E43" s="331">
        <v>274.75</v>
      </c>
      <c r="F43" s="323">
        <v>30</v>
      </c>
      <c r="G43" s="323">
        <f t="shared" si="0"/>
        <v>8242.5</v>
      </c>
      <c r="H43" s="323">
        <f t="shared" si="1"/>
        <v>8242.5</v>
      </c>
      <c r="I43" s="323"/>
      <c r="J43" s="324">
        <f t="shared" si="2"/>
        <v>0</v>
      </c>
      <c r="K43" s="323"/>
      <c r="L43" s="323"/>
      <c r="M43" s="323" t="s">
        <v>94</v>
      </c>
      <c r="N43" s="323"/>
      <c r="O43" s="323"/>
    </row>
    <row r="44" s="315" customFormat="1" customHeight="1" spans="1:15">
      <c r="A44" s="328">
        <v>41</v>
      </c>
      <c r="B44" s="328"/>
      <c r="C44" s="335" t="s">
        <v>95</v>
      </c>
      <c r="D44" s="335"/>
      <c r="E44" s="335">
        <v>274.75</v>
      </c>
      <c r="F44" s="328">
        <v>30</v>
      </c>
      <c r="G44" s="328">
        <f t="shared" si="0"/>
        <v>8242.5</v>
      </c>
      <c r="H44" s="328">
        <f t="shared" si="1"/>
        <v>8242.5</v>
      </c>
      <c r="I44" s="328">
        <v>8242.5</v>
      </c>
      <c r="J44" s="329">
        <f t="shared" si="2"/>
        <v>1</v>
      </c>
      <c r="K44" s="328" t="s">
        <v>21</v>
      </c>
      <c r="L44" s="328" t="s">
        <v>71</v>
      </c>
      <c r="M44" s="328"/>
      <c r="N44" s="328"/>
      <c r="O44" s="328"/>
    </row>
    <row r="45" s="315" customFormat="1" customHeight="1" spans="1:15">
      <c r="A45" s="328">
        <v>42</v>
      </c>
      <c r="B45" s="328"/>
      <c r="C45" s="335" t="s">
        <v>96</v>
      </c>
      <c r="D45" s="335"/>
      <c r="E45" s="335">
        <v>274.75</v>
      </c>
      <c r="F45" s="328">
        <v>30</v>
      </c>
      <c r="G45" s="328">
        <f t="shared" si="0"/>
        <v>8242.5</v>
      </c>
      <c r="H45" s="328">
        <f t="shared" si="1"/>
        <v>8242.5</v>
      </c>
      <c r="I45" s="328">
        <v>8242.5</v>
      </c>
      <c r="J45" s="329">
        <f t="shared" si="2"/>
        <v>1</v>
      </c>
      <c r="K45" s="328" t="s">
        <v>21</v>
      </c>
      <c r="L45" s="328" t="s">
        <v>97</v>
      </c>
      <c r="M45" s="328"/>
      <c r="N45" s="328"/>
      <c r="O45" s="328"/>
    </row>
    <row r="46" s="315" customFormat="1" customHeight="1" spans="1:15">
      <c r="A46" s="328">
        <v>43</v>
      </c>
      <c r="B46" s="328"/>
      <c r="C46" s="335" t="s">
        <v>98</v>
      </c>
      <c r="D46" s="335"/>
      <c r="E46" s="335">
        <v>264.34</v>
      </c>
      <c r="F46" s="328">
        <v>30</v>
      </c>
      <c r="G46" s="328">
        <f t="shared" si="0"/>
        <v>7930.2</v>
      </c>
      <c r="H46" s="328">
        <f t="shared" si="1"/>
        <v>7930.2</v>
      </c>
      <c r="I46" s="328">
        <v>7930.2</v>
      </c>
      <c r="J46" s="329">
        <f t="shared" si="2"/>
        <v>1</v>
      </c>
      <c r="K46" s="328" t="s">
        <v>45</v>
      </c>
      <c r="L46" s="328" t="s">
        <v>22</v>
      </c>
      <c r="M46" s="328"/>
      <c r="N46" s="328"/>
      <c r="O46" s="328"/>
    </row>
    <row r="47" s="315" customFormat="1" customHeight="1" spans="1:15">
      <c r="A47" s="328">
        <v>44</v>
      </c>
      <c r="B47" s="328"/>
      <c r="C47" s="335" t="s">
        <v>99</v>
      </c>
      <c r="D47" s="335"/>
      <c r="E47" s="335">
        <v>263.96</v>
      </c>
      <c r="F47" s="328">
        <v>30</v>
      </c>
      <c r="G47" s="328">
        <f t="shared" si="0"/>
        <v>7918.8</v>
      </c>
      <c r="H47" s="328">
        <f t="shared" si="1"/>
        <v>7918.8</v>
      </c>
      <c r="I47" s="328">
        <v>7918.8</v>
      </c>
      <c r="J47" s="329">
        <f t="shared" si="2"/>
        <v>1</v>
      </c>
      <c r="K47" s="328" t="s">
        <v>45</v>
      </c>
      <c r="L47" s="328" t="s">
        <v>46</v>
      </c>
      <c r="M47" s="328"/>
      <c r="N47" s="328"/>
      <c r="O47" s="328"/>
    </row>
    <row r="48" s="315" customFormat="1" customHeight="1" spans="1:15">
      <c r="A48" s="328">
        <v>45</v>
      </c>
      <c r="B48" s="328"/>
      <c r="C48" s="335" t="s">
        <v>100</v>
      </c>
      <c r="D48" s="335"/>
      <c r="E48" s="335">
        <v>272.96</v>
      </c>
      <c r="F48" s="328">
        <v>30</v>
      </c>
      <c r="G48" s="328">
        <f t="shared" si="0"/>
        <v>8188.8</v>
      </c>
      <c r="H48" s="328">
        <f t="shared" si="1"/>
        <v>8188.8</v>
      </c>
      <c r="I48" s="328">
        <v>8188.8</v>
      </c>
      <c r="J48" s="329">
        <f t="shared" si="2"/>
        <v>1</v>
      </c>
      <c r="K48" s="328" t="s">
        <v>45</v>
      </c>
      <c r="L48" s="328" t="s">
        <v>46</v>
      </c>
      <c r="M48" s="328"/>
      <c r="N48" s="328"/>
      <c r="O48" s="328"/>
    </row>
    <row r="49" s="315" customFormat="1" customHeight="1" spans="1:15">
      <c r="A49" s="328">
        <v>46</v>
      </c>
      <c r="B49" s="328"/>
      <c r="C49" s="335" t="s">
        <v>101</v>
      </c>
      <c r="D49" s="335"/>
      <c r="E49" s="335">
        <v>139.65</v>
      </c>
      <c r="F49" s="328">
        <v>30</v>
      </c>
      <c r="G49" s="328">
        <f t="shared" si="0"/>
        <v>4189.5</v>
      </c>
      <c r="H49" s="328">
        <f t="shared" si="1"/>
        <v>4189.5</v>
      </c>
      <c r="I49" s="328">
        <v>4189.5</v>
      </c>
      <c r="J49" s="329">
        <f t="shared" si="2"/>
        <v>1</v>
      </c>
      <c r="K49" s="328" t="s">
        <v>45</v>
      </c>
      <c r="L49" s="328" t="s">
        <v>46</v>
      </c>
      <c r="M49" s="328"/>
      <c r="N49" s="328"/>
      <c r="O49" s="328"/>
    </row>
    <row r="50" customHeight="1" spans="1:15">
      <c r="A50" s="323">
        <v>47</v>
      </c>
      <c r="B50" s="323"/>
      <c r="C50" s="331" t="s">
        <v>102</v>
      </c>
      <c r="D50" s="331"/>
      <c r="E50" s="331">
        <v>270.12</v>
      </c>
      <c r="F50" s="323">
        <v>30</v>
      </c>
      <c r="G50" s="323">
        <f t="shared" si="0"/>
        <v>8103.6</v>
      </c>
      <c r="H50" s="323">
        <f t="shared" si="1"/>
        <v>8103.6</v>
      </c>
      <c r="I50" s="323"/>
      <c r="J50" s="324">
        <f t="shared" si="2"/>
        <v>0</v>
      </c>
      <c r="K50" s="323"/>
      <c r="L50" s="323"/>
      <c r="M50" s="323" t="s">
        <v>103</v>
      </c>
      <c r="N50" s="323"/>
      <c r="O50" s="323"/>
    </row>
    <row r="51" s="315" customFormat="1" customHeight="1" spans="1:15">
      <c r="A51" s="328">
        <v>48</v>
      </c>
      <c r="B51" s="328"/>
      <c r="C51" s="335" t="s">
        <v>104</v>
      </c>
      <c r="D51" s="335"/>
      <c r="E51" s="335">
        <v>168.62</v>
      </c>
      <c r="F51" s="328">
        <v>30</v>
      </c>
      <c r="G51" s="328">
        <f t="shared" si="0"/>
        <v>5058.6</v>
      </c>
      <c r="H51" s="328">
        <f t="shared" si="1"/>
        <v>5058.6</v>
      </c>
      <c r="I51" s="328">
        <v>5058.6</v>
      </c>
      <c r="J51" s="329">
        <f t="shared" si="2"/>
        <v>1</v>
      </c>
      <c r="K51" s="328" t="s">
        <v>45</v>
      </c>
      <c r="L51" s="328" t="s">
        <v>46</v>
      </c>
      <c r="M51" s="328"/>
      <c r="N51" s="328"/>
      <c r="O51" s="328"/>
    </row>
    <row r="52" s="315" customFormat="1" customHeight="1" spans="1:15">
      <c r="A52" s="328">
        <v>49</v>
      </c>
      <c r="B52" s="328"/>
      <c r="C52" s="335" t="s">
        <v>105</v>
      </c>
      <c r="D52" s="335"/>
      <c r="E52" s="335">
        <v>272.76</v>
      </c>
      <c r="F52" s="328">
        <v>30</v>
      </c>
      <c r="G52" s="328">
        <f t="shared" si="0"/>
        <v>8182.8</v>
      </c>
      <c r="H52" s="328">
        <f t="shared" si="1"/>
        <v>8182.8</v>
      </c>
      <c r="I52" s="328">
        <v>8182.8</v>
      </c>
      <c r="J52" s="329">
        <f t="shared" si="2"/>
        <v>1</v>
      </c>
      <c r="K52" s="328" t="s">
        <v>77</v>
      </c>
      <c r="L52" s="328" t="s">
        <v>106</v>
      </c>
      <c r="M52" s="328"/>
      <c r="N52" s="328"/>
      <c r="O52" s="328"/>
    </row>
    <row r="53" s="344" customFormat="1" customHeight="1" spans="1:15">
      <c r="A53" s="352">
        <v>50</v>
      </c>
      <c r="B53" s="352"/>
      <c r="C53" s="353" t="s">
        <v>107</v>
      </c>
      <c r="D53" s="353"/>
      <c r="E53" s="353">
        <v>167.66</v>
      </c>
      <c r="F53" s="352">
        <v>30</v>
      </c>
      <c r="G53" s="352">
        <f t="shared" si="0"/>
        <v>5029.8</v>
      </c>
      <c r="H53" s="352">
        <v>3017.88</v>
      </c>
      <c r="I53" s="352">
        <v>3017.88</v>
      </c>
      <c r="J53" s="359">
        <f t="shared" si="2"/>
        <v>1</v>
      </c>
      <c r="K53" s="352" t="s">
        <v>29</v>
      </c>
      <c r="L53" s="352" t="s">
        <v>108</v>
      </c>
      <c r="M53" s="352"/>
      <c r="N53" s="352"/>
      <c r="O53" s="352"/>
    </row>
    <row r="54" s="315" customFormat="1" customHeight="1" spans="1:15">
      <c r="A54" s="328">
        <v>51</v>
      </c>
      <c r="B54" s="328"/>
      <c r="C54" s="335" t="s">
        <v>109</v>
      </c>
      <c r="D54" s="335"/>
      <c r="E54" s="335">
        <v>272.76</v>
      </c>
      <c r="F54" s="328">
        <v>30</v>
      </c>
      <c r="G54" s="328">
        <f t="shared" si="0"/>
        <v>8182.8</v>
      </c>
      <c r="H54" s="328">
        <f t="shared" si="1"/>
        <v>8182.8</v>
      </c>
      <c r="I54" s="328">
        <v>8182.8</v>
      </c>
      <c r="J54" s="329">
        <f t="shared" si="2"/>
        <v>1</v>
      </c>
      <c r="K54" s="328" t="s">
        <v>45</v>
      </c>
      <c r="L54" s="328" t="s">
        <v>22</v>
      </c>
      <c r="M54" s="328"/>
      <c r="N54" s="328"/>
      <c r="O54" s="328"/>
    </row>
    <row r="55" s="315" customFormat="1" customHeight="1" spans="1:15">
      <c r="A55" s="328">
        <v>52</v>
      </c>
      <c r="B55" s="328"/>
      <c r="C55" s="335" t="s">
        <v>110</v>
      </c>
      <c r="D55" s="335"/>
      <c r="E55" s="335">
        <v>167.66</v>
      </c>
      <c r="F55" s="328">
        <v>30</v>
      </c>
      <c r="G55" s="328">
        <f t="shared" si="0"/>
        <v>5029.8</v>
      </c>
      <c r="H55" s="328">
        <f t="shared" si="1"/>
        <v>5029.8</v>
      </c>
      <c r="I55" s="328">
        <v>5029.8</v>
      </c>
      <c r="J55" s="329">
        <f t="shared" si="2"/>
        <v>1</v>
      </c>
      <c r="K55" s="328" t="s">
        <v>77</v>
      </c>
      <c r="L55" s="328" t="s">
        <v>111</v>
      </c>
      <c r="M55" s="328"/>
      <c r="N55" s="328"/>
      <c r="O55" s="328"/>
    </row>
    <row r="56" customHeight="1" spans="1:15">
      <c r="A56" s="323">
        <v>53</v>
      </c>
      <c r="B56" s="323"/>
      <c r="C56" s="331" t="s">
        <v>112</v>
      </c>
      <c r="D56" s="331"/>
      <c r="E56" s="331">
        <v>272.76</v>
      </c>
      <c r="F56" s="323">
        <v>30</v>
      </c>
      <c r="G56" s="323">
        <f t="shared" si="0"/>
        <v>8182.8</v>
      </c>
      <c r="H56" s="323">
        <f t="shared" si="1"/>
        <v>8182.8</v>
      </c>
      <c r="I56" s="323"/>
      <c r="J56" s="324">
        <f t="shared" si="2"/>
        <v>0</v>
      </c>
      <c r="K56" s="323"/>
      <c r="L56" s="323"/>
      <c r="M56" s="323" t="s">
        <v>113</v>
      </c>
      <c r="N56" s="323"/>
      <c r="O56" s="323"/>
    </row>
    <row r="57" s="315" customFormat="1" customHeight="1" spans="1:15">
      <c r="A57" s="328">
        <v>54</v>
      </c>
      <c r="B57" s="328"/>
      <c r="C57" s="335" t="s">
        <v>114</v>
      </c>
      <c r="D57" s="335"/>
      <c r="E57" s="335">
        <v>167.66</v>
      </c>
      <c r="F57" s="328">
        <v>30</v>
      </c>
      <c r="G57" s="328">
        <f t="shared" si="0"/>
        <v>5029.8</v>
      </c>
      <c r="H57" s="328">
        <f t="shared" si="1"/>
        <v>5029.8</v>
      </c>
      <c r="I57" s="328">
        <v>5029.8</v>
      </c>
      <c r="J57" s="329">
        <f t="shared" si="2"/>
        <v>1</v>
      </c>
      <c r="K57" s="328" t="s">
        <v>17</v>
      </c>
      <c r="L57" s="328" t="s">
        <v>18</v>
      </c>
      <c r="M57" s="328"/>
      <c r="N57" s="328"/>
      <c r="O57" s="328"/>
    </row>
    <row r="58" customHeight="1" spans="1:15">
      <c r="A58" s="323">
        <v>55</v>
      </c>
      <c r="B58" s="323"/>
      <c r="C58" s="331" t="s">
        <v>115</v>
      </c>
      <c r="D58" s="331"/>
      <c r="E58" s="331">
        <v>272.76</v>
      </c>
      <c r="F58" s="323">
        <v>30</v>
      </c>
      <c r="G58" s="323">
        <f t="shared" si="0"/>
        <v>8182.8</v>
      </c>
      <c r="H58" s="323">
        <v>0</v>
      </c>
      <c r="I58" s="323"/>
      <c r="J58" s="324" t="e">
        <f t="shared" si="2"/>
        <v>#DIV/0!</v>
      </c>
      <c r="K58" s="323"/>
      <c r="L58" s="323"/>
      <c r="M58" s="323" t="s">
        <v>52</v>
      </c>
      <c r="N58" s="323"/>
      <c r="O58" s="323"/>
    </row>
    <row r="59" s="344" customFormat="1" customHeight="1" spans="1:15">
      <c r="A59" s="352">
        <v>56</v>
      </c>
      <c r="B59" s="352"/>
      <c r="C59" s="353" t="s">
        <v>116</v>
      </c>
      <c r="D59" s="353"/>
      <c r="E59" s="353">
        <v>167.66</v>
      </c>
      <c r="F59" s="352">
        <v>30</v>
      </c>
      <c r="G59" s="352">
        <f t="shared" si="0"/>
        <v>5029.8</v>
      </c>
      <c r="H59" s="352">
        <v>3017.88</v>
      </c>
      <c r="I59" s="352">
        <f>G59*0.6</f>
        <v>3017.88</v>
      </c>
      <c r="J59" s="359">
        <f t="shared" si="2"/>
        <v>1</v>
      </c>
      <c r="K59" s="352" t="s">
        <v>29</v>
      </c>
      <c r="L59" s="352" t="s">
        <v>117</v>
      </c>
      <c r="M59" s="352"/>
      <c r="N59" s="352"/>
      <c r="O59" s="352"/>
    </row>
    <row r="60" customHeight="1" spans="1:15">
      <c r="A60" s="323">
        <v>57</v>
      </c>
      <c r="B60" s="323"/>
      <c r="C60" s="331" t="s">
        <v>118</v>
      </c>
      <c r="D60" s="331"/>
      <c r="E60" s="331">
        <v>272.76</v>
      </c>
      <c r="F60" s="323">
        <v>30</v>
      </c>
      <c r="G60" s="323">
        <f t="shared" si="0"/>
        <v>8182.8</v>
      </c>
      <c r="H60" s="323">
        <v>4909.68</v>
      </c>
      <c r="I60" s="323"/>
      <c r="J60" s="324">
        <f t="shared" si="2"/>
        <v>0</v>
      </c>
      <c r="K60" s="323"/>
      <c r="L60" s="323"/>
      <c r="M60" s="323" t="s">
        <v>119</v>
      </c>
      <c r="N60" s="323"/>
      <c r="O60" s="323"/>
    </row>
    <row r="61" s="315" customFormat="1" customHeight="1" spans="1:15">
      <c r="A61" s="328">
        <v>58</v>
      </c>
      <c r="B61" s="328"/>
      <c r="C61" s="335" t="s">
        <v>120</v>
      </c>
      <c r="D61" s="335"/>
      <c r="E61" s="335">
        <v>167.66</v>
      </c>
      <c r="F61" s="328">
        <v>30</v>
      </c>
      <c r="G61" s="328">
        <f t="shared" si="0"/>
        <v>5029.8</v>
      </c>
      <c r="H61" s="328">
        <f t="shared" si="1"/>
        <v>5029.8</v>
      </c>
      <c r="I61" s="328">
        <v>5029.8</v>
      </c>
      <c r="J61" s="329">
        <f t="shared" si="2"/>
        <v>1</v>
      </c>
      <c r="K61" s="328"/>
      <c r="L61" s="328" t="s">
        <v>121</v>
      </c>
      <c r="M61" s="328"/>
      <c r="N61" s="328"/>
      <c r="O61" s="328"/>
    </row>
    <row r="62" s="315" customFormat="1" customHeight="1" spans="1:15">
      <c r="A62" s="328">
        <v>59</v>
      </c>
      <c r="B62" s="328"/>
      <c r="C62" s="335" t="s">
        <v>122</v>
      </c>
      <c r="D62" s="335"/>
      <c r="E62" s="335">
        <v>272.76</v>
      </c>
      <c r="F62" s="328">
        <v>30</v>
      </c>
      <c r="G62" s="328">
        <f t="shared" si="0"/>
        <v>8182.8</v>
      </c>
      <c r="H62" s="328">
        <f t="shared" si="1"/>
        <v>8182.8</v>
      </c>
      <c r="I62" s="328">
        <v>8182.8</v>
      </c>
      <c r="J62" s="329">
        <f t="shared" si="2"/>
        <v>1</v>
      </c>
      <c r="K62" s="328"/>
      <c r="L62" s="328" t="s">
        <v>83</v>
      </c>
      <c r="M62" s="328"/>
      <c r="N62" s="328"/>
      <c r="O62" s="328"/>
    </row>
    <row r="63" s="315" customFormat="1" customHeight="1" spans="1:15">
      <c r="A63" s="328">
        <v>60</v>
      </c>
      <c r="B63" s="328"/>
      <c r="C63" s="335" t="s">
        <v>123</v>
      </c>
      <c r="D63" s="335"/>
      <c r="E63" s="335">
        <v>167.66</v>
      </c>
      <c r="F63" s="328">
        <v>30</v>
      </c>
      <c r="G63" s="328">
        <f t="shared" si="0"/>
        <v>5029.8</v>
      </c>
      <c r="H63" s="328">
        <f t="shared" si="1"/>
        <v>5029.8</v>
      </c>
      <c r="I63" s="328">
        <v>5029.8</v>
      </c>
      <c r="J63" s="329">
        <f t="shared" si="2"/>
        <v>1</v>
      </c>
      <c r="K63" s="328"/>
      <c r="L63" s="328" t="s">
        <v>46</v>
      </c>
      <c r="M63" s="328"/>
      <c r="N63" s="328"/>
      <c r="O63" s="328"/>
    </row>
    <row r="64" s="315" customFormat="1" customHeight="1" spans="1:15">
      <c r="A64" s="328">
        <v>61</v>
      </c>
      <c r="B64" s="328"/>
      <c r="C64" s="335" t="s">
        <v>124</v>
      </c>
      <c r="D64" s="335"/>
      <c r="E64" s="335">
        <v>272.76</v>
      </c>
      <c r="F64" s="328">
        <v>30</v>
      </c>
      <c r="G64" s="328">
        <f t="shared" si="0"/>
        <v>8182.8</v>
      </c>
      <c r="H64" s="328">
        <v>4909.68</v>
      </c>
      <c r="I64" s="328">
        <v>4909.68</v>
      </c>
      <c r="J64" s="329">
        <f t="shared" si="2"/>
        <v>1</v>
      </c>
      <c r="K64" s="328" t="s">
        <v>45</v>
      </c>
      <c r="L64" s="328" t="s">
        <v>125</v>
      </c>
      <c r="M64" s="328"/>
      <c r="N64" s="328"/>
      <c r="O64" s="328"/>
    </row>
    <row r="65" s="344" customFormat="1" customHeight="1" spans="1:15">
      <c r="A65" s="352">
        <v>62</v>
      </c>
      <c r="B65" s="352" t="s">
        <v>126</v>
      </c>
      <c r="C65" s="353" t="s">
        <v>127</v>
      </c>
      <c r="D65" s="353"/>
      <c r="E65" s="353">
        <v>167.66</v>
      </c>
      <c r="F65" s="352">
        <v>30</v>
      </c>
      <c r="G65" s="352">
        <f t="shared" si="0"/>
        <v>5029.8</v>
      </c>
      <c r="H65" s="352">
        <v>3017.88</v>
      </c>
      <c r="I65" s="352">
        <v>3017.88</v>
      </c>
      <c r="J65" s="359">
        <f t="shared" si="2"/>
        <v>1</v>
      </c>
      <c r="K65" s="352"/>
      <c r="L65" s="352" t="s">
        <v>128</v>
      </c>
      <c r="M65" s="352"/>
      <c r="N65" s="352"/>
      <c r="O65" s="352"/>
    </row>
    <row r="66" customHeight="1" spans="1:15">
      <c r="A66" s="323">
        <v>63</v>
      </c>
      <c r="B66" s="323"/>
      <c r="C66" s="331" t="s">
        <v>129</v>
      </c>
      <c r="D66" s="331"/>
      <c r="E66" s="331">
        <v>265.33</v>
      </c>
      <c r="F66" s="323">
        <v>30</v>
      </c>
      <c r="G66" s="323">
        <f t="shared" si="0"/>
        <v>7959.9</v>
      </c>
      <c r="H66" s="323">
        <f t="shared" si="1"/>
        <v>7959.9</v>
      </c>
      <c r="I66" s="323"/>
      <c r="J66" s="324">
        <f t="shared" si="2"/>
        <v>0</v>
      </c>
      <c r="K66" s="323"/>
      <c r="L66" s="323"/>
      <c r="M66" s="323" t="s">
        <v>130</v>
      </c>
      <c r="N66" s="323"/>
      <c r="O66" s="323"/>
    </row>
    <row r="67" customHeight="1" spans="1:15">
      <c r="A67" s="323">
        <v>64</v>
      </c>
      <c r="B67" s="323"/>
      <c r="C67" s="331" t="s">
        <v>131</v>
      </c>
      <c r="D67" s="331"/>
      <c r="E67" s="331">
        <v>163.45</v>
      </c>
      <c r="F67" s="323">
        <v>30</v>
      </c>
      <c r="G67" s="323">
        <f t="shared" si="0"/>
        <v>4903.5</v>
      </c>
      <c r="H67" s="323">
        <f t="shared" si="1"/>
        <v>4903.5</v>
      </c>
      <c r="I67" s="323"/>
      <c r="J67" s="324">
        <f t="shared" si="2"/>
        <v>0</v>
      </c>
      <c r="K67" s="323"/>
      <c r="L67" s="323"/>
      <c r="M67" s="323" t="s">
        <v>132</v>
      </c>
      <c r="N67" s="323"/>
      <c r="O67" s="323"/>
    </row>
    <row r="68" s="315" customFormat="1" customHeight="1" spans="1:15">
      <c r="A68" s="328">
        <v>65</v>
      </c>
      <c r="B68" s="328"/>
      <c r="C68" s="335" t="s">
        <v>133</v>
      </c>
      <c r="D68" s="335"/>
      <c r="E68" s="335">
        <v>168.95</v>
      </c>
      <c r="F68" s="328">
        <v>30</v>
      </c>
      <c r="G68" s="328">
        <f t="shared" si="0"/>
        <v>5068.5</v>
      </c>
      <c r="H68" s="328">
        <f t="shared" si="1"/>
        <v>5068.5</v>
      </c>
      <c r="I68" s="328">
        <v>5068.5</v>
      </c>
      <c r="J68" s="329">
        <f t="shared" si="2"/>
        <v>1</v>
      </c>
      <c r="K68" s="328" t="s">
        <v>29</v>
      </c>
      <c r="L68" s="328" t="s">
        <v>36</v>
      </c>
      <c r="M68" s="328"/>
      <c r="N68" s="328"/>
      <c r="O68" s="328"/>
    </row>
    <row r="69" s="315" customFormat="1" customHeight="1" spans="1:15">
      <c r="A69" s="328">
        <v>66</v>
      </c>
      <c r="B69" s="328"/>
      <c r="C69" s="335" t="s">
        <v>134</v>
      </c>
      <c r="D69" s="335"/>
      <c r="E69" s="335">
        <v>61.74</v>
      </c>
      <c r="F69" s="328">
        <v>30</v>
      </c>
      <c r="G69" s="328">
        <f t="shared" ref="G69:G132" si="3">E69*F69</f>
        <v>1852.2</v>
      </c>
      <c r="H69" s="328">
        <f t="shared" ref="H69:H132" si="4">G69</f>
        <v>1852.2</v>
      </c>
      <c r="I69" s="328">
        <v>1852.2</v>
      </c>
      <c r="J69" s="329">
        <f t="shared" ref="J69:J132" si="5">I69/H69</f>
        <v>1</v>
      </c>
      <c r="K69" s="328" t="s">
        <v>29</v>
      </c>
      <c r="L69" s="328" t="s">
        <v>36</v>
      </c>
      <c r="M69" s="328"/>
      <c r="N69" s="328"/>
      <c r="O69" s="328"/>
    </row>
    <row r="70" s="315" customFormat="1" customHeight="1" spans="1:15">
      <c r="A70" s="328">
        <v>67</v>
      </c>
      <c r="B70" s="328"/>
      <c r="C70" s="335" t="s">
        <v>135</v>
      </c>
      <c r="D70" s="335"/>
      <c r="E70" s="335">
        <v>79.31</v>
      </c>
      <c r="F70" s="328">
        <v>30</v>
      </c>
      <c r="G70" s="328">
        <f t="shared" si="3"/>
        <v>2379.3</v>
      </c>
      <c r="H70" s="328">
        <f t="shared" si="4"/>
        <v>2379.3</v>
      </c>
      <c r="I70" s="328">
        <v>2379.3</v>
      </c>
      <c r="J70" s="329">
        <f t="shared" si="5"/>
        <v>1</v>
      </c>
      <c r="K70" s="328"/>
      <c r="L70" s="328" t="s">
        <v>136</v>
      </c>
      <c r="M70" s="328"/>
      <c r="N70" s="328"/>
      <c r="O70" s="328"/>
    </row>
    <row r="71" s="315" customFormat="1" customHeight="1" spans="1:15">
      <c r="A71" s="328">
        <v>68</v>
      </c>
      <c r="B71" s="328"/>
      <c r="C71" s="335" t="s">
        <v>137</v>
      </c>
      <c r="D71" s="335"/>
      <c r="E71" s="335">
        <v>168.95</v>
      </c>
      <c r="F71" s="328">
        <v>30</v>
      </c>
      <c r="G71" s="328">
        <f t="shared" si="3"/>
        <v>5068.5</v>
      </c>
      <c r="H71" s="328">
        <f t="shared" si="4"/>
        <v>5068.5</v>
      </c>
      <c r="I71" s="328">
        <v>5068.5</v>
      </c>
      <c r="J71" s="329">
        <f t="shared" si="5"/>
        <v>1</v>
      </c>
      <c r="K71" s="328"/>
      <c r="L71" s="328" t="s">
        <v>138</v>
      </c>
      <c r="M71" s="328"/>
      <c r="N71" s="328"/>
      <c r="O71" s="328"/>
    </row>
    <row r="72" s="315" customFormat="1" customHeight="1" spans="1:15">
      <c r="A72" s="328">
        <v>69</v>
      </c>
      <c r="B72" s="328"/>
      <c r="C72" s="335" t="s">
        <v>139</v>
      </c>
      <c r="D72" s="335"/>
      <c r="E72" s="335">
        <v>168.95</v>
      </c>
      <c r="F72" s="328">
        <v>30</v>
      </c>
      <c r="G72" s="328">
        <f t="shared" si="3"/>
        <v>5068.5</v>
      </c>
      <c r="H72" s="328">
        <f t="shared" si="4"/>
        <v>5068.5</v>
      </c>
      <c r="I72" s="328">
        <v>5068.5</v>
      </c>
      <c r="J72" s="329">
        <f t="shared" si="5"/>
        <v>1</v>
      </c>
      <c r="K72" s="328" t="s">
        <v>140</v>
      </c>
      <c r="L72" s="328" t="s">
        <v>141</v>
      </c>
      <c r="M72" s="328"/>
      <c r="N72" s="328"/>
      <c r="O72" s="328"/>
    </row>
    <row r="73" s="315" customFormat="1" customHeight="1" spans="1:15">
      <c r="A73" s="328">
        <v>70</v>
      </c>
      <c r="B73" s="328"/>
      <c r="C73" s="335" t="s">
        <v>142</v>
      </c>
      <c r="D73" s="335"/>
      <c r="E73" s="335">
        <v>165.04</v>
      </c>
      <c r="F73" s="328">
        <v>30</v>
      </c>
      <c r="G73" s="328">
        <f t="shared" si="3"/>
        <v>4951.2</v>
      </c>
      <c r="H73" s="328">
        <f t="shared" si="4"/>
        <v>4951.2</v>
      </c>
      <c r="I73" s="328">
        <v>4951.2</v>
      </c>
      <c r="J73" s="329">
        <f t="shared" si="5"/>
        <v>1</v>
      </c>
      <c r="K73" s="328"/>
      <c r="L73" s="328" t="s">
        <v>136</v>
      </c>
      <c r="M73" s="328"/>
      <c r="N73" s="328"/>
      <c r="O73" s="328"/>
    </row>
    <row r="74" s="315" customFormat="1" customHeight="1" spans="1:15">
      <c r="A74" s="328">
        <v>71</v>
      </c>
      <c r="B74" s="328"/>
      <c r="C74" s="335" t="s">
        <v>143</v>
      </c>
      <c r="D74" s="335"/>
      <c r="E74" s="335">
        <v>165.04</v>
      </c>
      <c r="F74" s="328">
        <v>30</v>
      </c>
      <c r="G74" s="328">
        <f t="shared" si="3"/>
        <v>4951.2</v>
      </c>
      <c r="H74" s="328">
        <f t="shared" si="4"/>
        <v>4951.2</v>
      </c>
      <c r="I74" s="328">
        <v>4951.2</v>
      </c>
      <c r="J74" s="329">
        <f t="shared" si="5"/>
        <v>1</v>
      </c>
      <c r="K74" s="328" t="s">
        <v>17</v>
      </c>
      <c r="L74" s="328" t="s">
        <v>144</v>
      </c>
      <c r="M74" s="328"/>
      <c r="N74" s="328"/>
      <c r="O74" s="328"/>
    </row>
    <row r="75" s="315" customFormat="1" customHeight="1" spans="1:15">
      <c r="A75" s="328">
        <v>72</v>
      </c>
      <c r="B75" s="328"/>
      <c r="C75" s="335" t="s">
        <v>145</v>
      </c>
      <c r="D75" s="335"/>
      <c r="E75" s="335">
        <v>168.95</v>
      </c>
      <c r="F75" s="328">
        <v>30</v>
      </c>
      <c r="G75" s="328">
        <f t="shared" si="3"/>
        <v>5068.5</v>
      </c>
      <c r="H75" s="328">
        <f t="shared" si="4"/>
        <v>5068.5</v>
      </c>
      <c r="I75" s="328">
        <v>5068.5</v>
      </c>
      <c r="J75" s="329">
        <f t="shared" si="5"/>
        <v>1</v>
      </c>
      <c r="K75" s="328"/>
      <c r="L75" s="328" t="s">
        <v>46</v>
      </c>
      <c r="M75" s="328"/>
      <c r="N75" s="328"/>
      <c r="O75" s="328"/>
    </row>
    <row r="76" s="315" customFormat="1" customHeight="1" spans="1:15">
      <c r="A76" s="328">
        <v>73</v>
      </c>
      <c r="B76" s="328"/>
      <c r="C76" s="335" t="s">
        <v>146</v>
      </c>
      <c r="D76" s="335"/>
      <c r="E76" s="335">
        <v>168.44</v>
      </c>
      <c r="F76" s="328">
        <v>30</v>
      </c>
      <c r="G76" s="328">
        <f t="shared" si="3"/>
        <v>5053.2</v>
      </c>
      <c r="H76" s="328">
        <f t="shared" si="4"/>
        <v>5053.2</v>
      </c>
      <c r="I76" s="328">
        <v>5053.2</v>
      </c>
      <c r="J76" s="329">
        <f t="shared" si="5"/>
        <v>1</v>
      </c>
      <c r="K76" s="328" t="s">
        <v>45</v>
      </c>
      <c r="L76" s="328" t="s">
        <v>147</v>
      </c>
      <c r="M76" s="328"/>
      <c r="N76" s="328"/>
      <c r="O76" s="328"/>
    </row>
    <row r="77" s="315" customFormat="1" customHeight="1" spans="1:15">
      <c r="A77" s="328">
        <v>74</v>
      </c>
      <c r="B77" s="328"/>
      <c r="C77" s="335" t="s">
        <v>148</v>
      </c>
      <c r="D77" s="335"/>
      <c r="E77" s="335">
        <v>164.19</v>
      </c>
      <c r="F77" s="328">
        <v>30</v>
      </c>
      <c r="G77" s="328">
        <f t="shared" si="3"/>
        <v>4925.7</v>
      </c>
      <c r="H77" s="328">
        <f t="shared" si="4"/>
        <v>4925.7</v>
      </c>
      <c r="I77" s="328">
        <v>4925.7</v>
      </c>
      <c r="J77" s="329">
        <f t="shared" si="5"/>
        <v>1</v>
      </c>
      <c r="K77" s="328" t="s">
        <v>29</v>
      </c>
      <c r="L77" s="328" t="s">
        <v>149</v>
      </c>
      <c r="M77" s="328"/>
      <c r="N77" s="328"/>
      <c r="O77" s="328"/>
    </row>
    <row r="78" s="315" customFormat="1" customHeight="1" spans="1:15">
      <c r="A78" s="328">
        <v>75</v>
      </c>
      <c r="B78" s="328"/>
      <c r="C78" s="335" t="s">
        <v>150</v>
      </c>
      <c r="D78" s="335"/>
      <c r="E78" s="335">
        <v>164.19</v>
      </c>
      <c r="F78" s="328">
        <v>30</v>
      </c>
      <c r="G78" s="328">
        <f t="shared" si="3"/>
        <v>4925.7</v>
      </c>
      <c r="H78" s="328">
        <f t="shared" si="4"/>
        <v>4925.7</v>
      </c>
      <c r="I78" s="328">
        <v>4925.7</v>
      </c>
      <c r="J78" s="329">
        <f t="shared" si="5"/>
        <v>1</v>
      </c>
      <c r="K78" s="328"/>
      <c r="L78" s="328" t="s">
        <v>151</v>
      </c>
      <c r="M78" s="328"/>
      <c r="N78" s="328"/>
      <c r="O78" s="328"/>
    </row>
    <row r="79" s="315" customFormat="1" customHeight="1" spans="1:15">
      <c r="A79" s="328">
        <v>76</v>
      </c>
      <c r="B79" s="328"/>
      <c r="C79" s="335" t="s">
        <v>152</v>
      </c>
      <c r="D79" s="335"/>
      <c r="E79" s="335">
        <v>168.44</v>
      </c>
      <c r="F79" s="328">
        <v>30</v>
      </c>
      <c r="G79" s="328">
        <f t="shared" si="3"/>
        <v>5053.2</v>
      </c>
      <c r="H79" s="328">
        <f t="shared" si="4"/>
        <v>5053.2</v>
      </c>
      <c r="I79" s="328">
        <v>5053.2</v>
      </c>
      <c r="J79" s="329">
        <f t="shared" si="5"/>
        <v>1</v>
      </c>
      <c r="K79" s="328" t="s">
        <v>29</v>
      </c>
      <c r="L79" s="328" t="s">
        <v>36</v>
      </c>
      <c r="M79" s="328"/>
      <c r="N79" s="328"/>
      <c r="O79" s="328"/>
    </row>
    <row r="80" s="315" customFormat="1" customHeight="1" spans="1:15">
      <c r="A80" s="328">
        <v>77</v>
      </c>
      <c r="B80" s="328"/>
      <c r="C80" s="335" t="s">
        <v>153</v>
      </c>
      <c r="D80" s="335"/>
      <c r="E80" s="335">
        <v>168.44</v>
      </c>
      <c r="F80" s="328">
        <v>30</v>
      </c>
      <c r="G80" s="328">
        <f t="shared" si="3"/>
        <v>5053.2</v>
      </c>
      <c r="H80" s="328">
        <f t="shared" si="4"/>
        <v>5053.2</v>
      </c>
      <c r="I80" s="328">
        <v>5053.2</v>
      </c>
      <c r="J80" s="329">
        <f t="shared" si="5"/>
        <v>1</v>
      </c>
      <c r="K80" s="328"/>
      <c r="L80" s="328" t="s">
        <v>136</v>
      </c>
      <c r="M80" s="328"/>
      <c r="N80" s="328"/>
      <c r="O80" s="328"/>
    </row>
    <row r="81" s="315" customFormat="1" customHeight="1" spans="1:15">
      <c r="A81" s="328">
        <v>78</v>
      </c>
      <c r="B81" s="328"/>
      <c r="C81" s="335" t="s">
        <v>154</v>
      </c>
      <c r="D81" s="335"/>
      <c r="E81" s="335">
        <v>164.19</v>
      </c>
      <c r="F81" s="328">
        <v>30</v>
      </c>
      <c r="G81" s="328">
        <f t="shared" si="3"/>
        <v>4925.7</v>
      </c>
      <c r="H81" s="328">
        <f t="shared" si="4"/>
        <v>4925.7</v>
      </c>
      <c r="I81" s="328">
        <v>4925.7</v>
      </c>
      <c r="J81" s="329">
        <f t="shared" si="5"/>
        <v>1</v>
      </c>
      <c r="K81" s="328"/>
      <c r="L81" s="328" t="s">
        <v>38</v>
      </c>
      <c r="M81" s="328"/>
      <c r="N81" s="328"/>
      <c r="O81" s="328"/>
    </row>
    <row r="82" s="315" customFormat="1" customHeight="1" spans="1:15">
      <c r="A82" s="328">
        <v>79</v>
      </c>
      <c r="B82" s="328"/>
      <c r="C82" s="335" t="s">
        <v>155</v>
      </c>
      <c r="D82" s="335"/>
      <c r="E82" s="335">
        <v>164.19</v>
      </c>
      <c r="F82" s="328">
        <v>30</v>
      </c>
      <c r="G82" s="328">
        <f t="shared" si="3"/>
        <v>4925.7</v>
      </c>
      <c r="H82" s="328">
        <f t="shared" si="4"/>
        <v>4925.7</v>
      </c>
      <c r="I82" s="328">
        <v>4925.7</v>
      </c>
      <c r="J82" s="329">
        <f t="shared" si="5"/>
        <v>1</v>
      </c>
      <c r="K82" s="328"/>
      <c r="L82" s="328" t="s">
        <v>38</v>
      </c>
      <c r="M82" s="328"/>
      <c r="N82" s="328"/>
      <c r="O82" s="328"/>
    </row>
    <row r="83" customHeight="1" spans="1:15">
      <c r="A83" s="323">
        <v>80</v>
      </c>
      <c r="B83" s="323"/>
      <c r="C83" s="331" t="s">
        <v>156</v>
      </c>
      <c r="D83" s="331"/>
      <c r="E83" s="331">
        <v>168.44</v>
      </c>
      <c r="F83" s="323">
        <v>30</v>
      </c>
      <c r="G83" s="323">
        <f t="shared" si="3"/>
        <v>5053.2</v>
      </c>
      <c r="H83" s="323">
        <v>3031.92</v>
      </c>
      <c r="I83" s="323"/>
      <c r="J83" s="324">
        <f t="shared" si="5"/>
        <v>0</v>
      </c>
      <c r="K83" s="323"/>
      <c r="L83" s="323"/>
      <c r="M83" s="323" t="s">
        <v>157</v>
      </c>
      <c r="N83" s="323"/>
      <c r="O83" s="323"/>
    </row>
    <row r="84" s="315" customFormat="1" customHeight="1" spans="1:15">
      <c r="A84" s="328">
        <v>81</v>
      </c>
      <c r="B84" s="328"/>
      <c r="C84" s="335" t="s">
        <v>158</v>
      </c>
      <c r="D84" s="335"/>
      <c r="E84" s="335">
        <v>168.44</v>
      </c>
      <c r="F84" s="328">
        <v>30</v>
      </c>
      <c r="G84" s="328">
        <f t="shared" si="3"/>
        <v>5053.2</v>
      </c>
      <c r="H84" s="328">
        <f t="shared" si="4"/>
        <v>5053.2</v>
      </c>
      <c r="I84" s="328">
        <v>5053.2</v>
      </c>
      <c r="J84" s="329">
        <f t="shared" si="5"/>
        <v>1</v>
      </c>
      <c r="K84" s="328"/>
      <c r="L84" s="328" t="s">
        <v>159</v>
      </c>
      <c r="M84" s="328"/>
      <c r="N84" s="328"/>
      <c r="O84" s="328"/>
    </row>
    <row r="85" s="315" customFormat="1" customHeight="1" spans="1:15">
      <c r="A85" s="328">
        <v>82</v>
      </c>
      <c r="B85" s="328"/>
      <c r="C85" s="335" t="s">
        <v>160</v>
      </c>
      <c r="D85" s="335"/>
      <c r="E85" s="335">
        <v>164.19</v>
      </c>
      <c r="F85" s="328">
        <v>30</v>
      </c>
      <c r="G85" s="328">
        <f t="shared" si="3"/>
        <v>4925.7</v>
      </c>
      <c r="H85" s="328">
        <f t="shared" si="4"/>
        <v>4925.7</v>
      </c>
      <c r="I85" s="328">
        <v>4925.7</v>
      </c>
      <c r="J85" s="329">
        <f t="shared" si="5"/>
        <v>1</v>
      </c>
      <c r="K85" s="328"/>
      <c r="L85" s="328" t="s">
        <v>161</v>
      </c>
      <c r="M85" s="328"/>
      <c r="N85" s="328"/>
      <c r="O85" s="328"/>
    </row>
    <row r="86" s="315" customFormat="1" customHeight="1" spans="1:15">
      <c r="A86" s="328">
        <v>83</v>
      </c>
      <c r="B86" s="328"/>
      <c r="C86" s="335" t="s">
        <v>162</v>
      </c>
      <c r="D86" s="335"/>
      <c r="E86" s="335">
        <v>164.19</v>
      </c>
      <c r="F86" s="328">
        <v>30</v>
      </c>
      <c r="G86" s="328">
        <f t="shared" si="3"/>
        <v>4925.7</v>
      </c>
      <c r="H86" s="328">
        <f t="shared" si="4"/>
        <v>4925.7</v>
      </c>
      <c r="I86" s="328">
        <v>4925.7</v>
      </c>
      <c r="J86" s="329">
        <f t="shared" si="5"/>
        <v>1</v>
      </c>
      <c r="K86" s="328"/>
      <c r="L86" s="328" t="s">
        <v>161</v>
      </c>
      <c r="M86" s="328"/>
      <c r="N86" s="328"/>
      <c r="O86" s="328"/>
    </row>
    <row r="87" s="315" customFormat="1" customHeight="1" spans="1:15">
      <c r="A87" s="328">
        <v>84</v>
      </c>
      <c r="B87" s="328"/>
      <c r="C87" s="335" t="s">
        <v>163</v>
      </c>
      <c r="D87" s="335"/>
      <c r="E87" s="335">
        <v>168.44</v>
      </c>
      <c r="F87" s="328">
        <v>30</v>
      </c>
      <c r="G87" s="328">
        <f t="shared" si="3"/>
        <v>5053.2</v>
      </c>
      <c r="H87" s="328">
        <f t="shared" si="4"/>
        <v>5053.2</v>
      </c>
      <c r="I87" s="328">
        <v>5053.2</v>
      </c>
      <c r="J87" s="329">
        <f t="shared" si="5"/>
        <v>1</v>
      </c>
      <c r="K87" s="328"/>
      <c r="L87" s="328" t="s">
        <v>136</v>
      </c>
      <c r="M87" s="328"/>
      <c r="N87" s="328"/>
      <c r="O87" s="328"/>
    </row>
    <row r="88" s="315" customFormat="1" customHeight="1" spans="1:15">
      <c r="A88" s="328">
        <v>85</v>
      </c>
      <c r="B88" s="328"/>
      <c r="C88" s="335" t="s">
        <v>164</v>
      </c>
      <c r="D88" s="335"/>
      <c r="E88" s="335">
        <v>168.44</v>
      </c>
      <c r="F88" s="328">
        <v>30</v>
      </c>
      <c r="G88" s="328">
        <f t="shared" si="3"/>
        <v>5053.2</v>
      </c>
      <c r="H88" s="328">
        <f t="shared" si="4"/>
        <v>5053.2</v>
      </c>
      <c r="I88" s="328">
        <v>5053.2</v>
      </c>
      <c r="J88" s="329">
        <f t="shared" si="5"/>
        <v>1</v>
      </c>
      <c r="K88" s="328"/>
      <c r="L88" s="328" t="s">
        <v>71</v>
      </c>
      <c r="M88" s="328"/>
      <c r="N88" s="328"/>
      <c r="O88" s="328"/>
    </row>
    <row r="89" s="344" customFormat="1" customHeight="1" spans="1:15">
      <c r="A89" s="352">
        <v>86</v>
      </c>
      <c r="B89" s="352"/>
      <c r="C89" s="353" t="s">
        <v>165</v>
      </c>
      <c r="D89" s="353"/>
      <c r="E89" s="353">
        <v>164.19</v>
      </c>
      <c r="F89" s="352">
        <v>30</v>
      </c>
      <c r="G89" s="352">
        <f t="shared" si="3"/>
        <v>4925.7</v>
      </c>
      <c r="H89" s="352">
        <v>2955.42</v>
      </c>
      <c r="I89" s="352">
        <v>2955.42</v>
      </c>
      <c r="J89" s="359">
        <f t="shared" si="5"/>
        <v>1</v>
      </c>
      <c r="K89" s="352" t="s">
        <v>17</v>
      </c>
      <c r="L89" s="352" t="s">
        <v>166</v>
      </c>
      <c r="M89" s="352"/>
      <c r="N89" s="352"/>
      <c r="O89" s="352"/>
    </row>
    <row r="90" s="344" customFormat="1" customHeight="1" spans="1:15">
      <c r="A90" s="352">
        <v>87</v>
      </c>
      <c r="B90" s="352"/>
      <c r="C90" s="353" t="s">
        <v>167</v>
      </c>
      <c r="D90" s="353"/>
      <c r="E90" s="353">
        <v>164.19</v>
      </c>
      <c r="F90" s="352">
        <v>30</v>
      </c>
      <c r="G90" s="352">
        <f t="shared" si="3"/>
        <v>4925.7</v>
      </c>
      <c r="H90" s="352">
        <v>2955.42</v>
      </c>
      <c r="I90" s="352">
        <v>2955.42</v>
      </c>
      <c r="J90" s="359">
        <f t="shared" si="5"/>
        <v>1</v>
      </c>
      <c r="K90" s="352" t="s">
        <v>17</v>
      </c>
      <c r="L90" s="352" t="s">
        <v>166</v>
      </c>
      <c r="M90" s="352"/>
      <c r="N90" s="352"/>
      <c r="O90" s="352"/>
    </row>
    <row r="91" s="315" customFormat="1" customHeight="1" spans="1:15">
      <c r="A91" s="328">
        <v>88</v>
      </c>
      <c r="B91" s="328"/>
      <c r="C91" s="335" t="s">
        <v>168</v>
      </c>
      <c r="D91" s="335"/>
      <c r="E91" s="335">
        <v>168.44</v>
      </c>
      <c r="F91" s="328">
        <v>30</v>
      </c>
      <c r="G91" s="328">
        <f t="shared" si="3"/>
        <v>5053.2</v>
      </c>
      <c r="H91" s="328">
        <f t="shared" si="4"/>
        <v>5053.2</v>
      </c>
      <c r="I91" s="328">
        <v>5053.2</v>
      </c>
      <c r="J91" s="329">
        <f t="shared" si="5"/>
        <v>1</v>
      </c>
      <c r="K91" s="328" t="s">
        <v>29</v>
      </c>
      <c r="L91" s="328" t="s">
        <v>141</v>
      </c>
      <c r="M91" s="328"/>
      <c r="N91" s="328"/>
      <c r="O91" s="328"/>
    </row>
    <row r="92" customHeight="1" spans="1:15">
      <c r="A92" s="323">
        <v>89</v>
      </c>
      <c r="B92" s="323"/>
      <c r="C92" s="331" t="s">
        <v>169</v>
      </c>
      <c r="D92" s="331"/>
      <c r="E92" s="331">
        <v>157.62</v>
      </c>
      <c r="F92" s="323">
        <v>30</v>
      </c>
      <c r="G92" s="323">
        <f t="shared" si="3"/>
        <v>4728.6</v>
      </c>
      <c r="H92" s="323">
        <f t="shared" si="4"/>
        <v>4728.6</v>
      </c>
      <c r="I92" s="323"/>
      <c r="J92" s="324">
        <f t="shared" si="5"/>
        <v>0</v>
      </c>
      <c r="K92" s="323"/>
      <c r="L92" s="323"/>
      <c r="M92" s="323" t="s">
        <v>170</v>
      </c>
      <c r="N92" s="323"/>
      <c r="O92" s="323"/>
    </row>
    <row r="93" s="315" customFormat="1" customHeight="1" spans="1:15">
      <c r="A93" s="328">
        <v>90</v>
      </c>
      <c r="B93" s="328"/>
      <c r="C93" s="335" t="s">
        <v>171</v>
      </c>
      <c r="D93" s="335"/>
      <c r="E93" s="335">
        <v>164.19</v>
      </c>
      <c r="F93" s="328">
        <v>30</v>
      </c>
      <c r="G93" s="328">
        <f t="shared" si="3"/>
        <v>4925.7</v>
      </c>
      <c r="H93" s="328">
        <f t="shared" si="4"/>
        <v>4925.7</v>
      </c>
      <c r="I93" s="328">
        <v>4925.7</v>
      </c>
      <c r="J93" s="329">
        <f t="shared" si="5"/>
        <v>1</v>
      </c>
      <c r="K93" s="328" t="s">
        <v>29</v>
      </c>
      <c r="L93" s="328" t="s">
        <v>141</v>
      </c>
      <c r="M93" s="328"/>
      <c r="N93" s="328"/>
      <c r="O93" s="328"/>
    </row>
    <row r="94" s="315" customFormat="1" customHeight="1" spans="1:15">
      <c r="A94" s="328">
        <v>91</v>
      </c>
      <c r="B94" s="328"/>
      <c r="C94" s="335" t="s">
        <v>172</v>
      </c>
      <c r="D94" s="335"/>
      <c r="E94" s="335">
        <v>164.19</v>
      </c>
      <c r="F94" s="328">
        <v>30</v>
      </c>
      <c r="G94" s="328">
        <f t="shared" si="3"/>
        <v>4925.7</v>
      </c>
      <c r="H94" s="328">
        <f t="shared" si="4"/>
        <v>4925.7</v>
      </c>
      <c r="I94" s="328">
        <v>4925.7</v>
      </c>
      <c r="J94" s="329">
        <f t="shared" si="5"/>
        <v>1</v>
      </c>
      <c r="K94" s="328" t="s">
        <v>17</v>
      </c>
      <c r="L94" s="328" t="s">
        <v>166</v>
      </c>
      <c r="M94" s="328"/>
      <c r="N94" s="328"/>
      <c r="O94" s="328"/>
    </row>
    <row r="95" customHeight="1" spans="1:15">
      <c r="A95" s="323">
        <v>92</v>
      </c>
      <c r="B95" s="323"/>
      <c r="C95" s="331" t="s">
        <v>173</v>
      </c>
      <c r="D95" s="331"/>
      <c r="E95" s="331">
        <v>157.62</v>
      </c>
      <c r="F95" s="323">
        <v>30</v>
      </c>
      <c r="G95" s="323">
        <f t="shared" si="3"/>
        <v>4728.6</v>
      </c>
      <c r="H95" s="323">
        <f t="shared" si="4"/>
        <v>4728.6</v>
      </c>
      <c r="I95" s="323"/>
      <c r="J95" s="324">
        <f t="shared" si="5"/>
        <v>0</v>
      </c>
      <c r="K95" s="323"/>
      <c r="L95" s="323"/>
      <c r="M95" s="323" t="s">
        <v>174</v>
      </c>
      <c r="N95" s="323"/>
      <c r="O95" s="323"/>
    </row>
    <row r="96" s="344" customFormat="1" customHeight="1" spans="1:15">
      <c r="A96" s="352">
        <v>93</v>
      </c>
      <c r="B96" s="352"/>
      <c r="C96" s="353" t="s">
        <v>175</v>
      </c>
      <c r="D96" s="353"/>
      <c r="E96" s="353">
        <v>272.96</v>
      </c>
      <c r="F96" s="352">
        <v>30</v>
      </c>
      <c r="G96" s="352">
        <f t="shared" si="3"/>
        <v>8188.8</v>
      </c>
      <c r="H96" s="352">
        <v>4913.28</v>
      </c>
      <c r="I96" s="352">
        <v>4913.28</v>
      </c>
      <c r="J96" s="359">
        <f t="shared" si="5"/>
        <v>1</v>
      </c>
      <c r="K96" s="352"/>
      <c r="L96" s="352" t="s">
        <v>161</v>
      </c>
      <c r="M96" s="352" t="s">
        <v>176</v>
      </c>
      <c r="N96" s="352"/>
      <c r="O96" s="352"/>
    </row>
    <row r="97" s="315" customFormat="1" customHeight="1" spans="1:15">
      <c r="A97" s="328">
        <v>94</v>
      </c>
      <c r="B97" s="328"/>
      <c r="C97" s="335" t="s">
        <v>177</v>
      </c>
      <c r="D97" s="335"/>
      <c r="E97" s="335">
        <v>139.65</v>
      </c>
      <c r="F97" s="328">
        <v>30</v>
      </c>
      <c r="G97" s="328">
        <f t="shared" si="3"/>
        <v>4189.5</v>
      </c>
      <c r="H97" s="328">
        <f t="shared" si="4"/>
        <v>4189.5</v>
      </c>
      <c r="I97" s="328">
        <v>4189.5</v>
      </c>
      <c r="J97" s="329">
        <f t="shared" si="5"/>
        <v>1</v>
      </c>
      <c r="K97" s="328" t="s">
        <v>45</v>
      </c>
      <c r="L97" s="328" t="s">
        <v>33</v>
      </c>
      <c r="M97" s="361" t="s">
        <v>64</v>
      </c>
      <c r="N97" s="328"/>
      <c r="O97" s="328"/>
    </row>
    <row r="98" customHeight="1" spans="1:15">
      <c r="A98" s="323">
        <v>95</v>
      </c>
      <c r="B98" s="323"/>
      <c r="C98" s="331" t="s">
        <v>178</v>
      </c>
      <c r="D98" s="331"/>
      <c r="E98" s="331">
        <v>270.12</v>
      </c>
      <c r="F98" s="323">
        <v>30</v>
      </c>
      <c r="G98" s="323">
        <f t="shared" si="3"/>
        <v>8103.6</v>
      </c>
      <c r="H98" s="323">
        <f t="shared" si="4"/>
        <v>8103.6</v>
      </c>
      <c r="I98" s="323"/>
      <c r="J98" s="324">
        <f t="shared" si="5"/>
        <v>0</v>
      </c>
      <c r="K98" s="323"/>
      <c r="L98" s="323"/>
      <c r="M98" s="323" t="s">
        <v>179</v>
      </c>
      <c r="N98" s="323"/>
      <c r="O98" s="323"/>
    </row>
    <row r="99" s="315" customFormat="1" customHeight="1" spans="1:15">
      <c r="A99" s="328">
        <v>96</v>
      </c>
      <c r="B99" s="328"/>
      <c r="C99" s="335" t="s">
        <v>180</v>
      </c>
      <c r="D99" s="335"/>
      <c r="E99" s="335">
        <v>168.62</v>
      </c>
      <c r="F99" s="328">
        <v>30</v>
      </c>
      <c r="G99" s="328">
        <f t="shared" si="3"/>
        <v>5058.6</v>
      </c>
      <c r="H99" s="328">
        <f t="shared" si="4"/>
        <v>5058.6</v>
      </c>
      <c r="I99" s="328">
        <v>5058.6</v>
      </c>
      <c r="J99" s="329">
        <f t="shared" si="5"/>
        <v>1</v>
      </c>
      <c r="K99" s="328"/>
      <c r="L99" s="328" t="s">
        <v>136</v>
      </c>
      <c r="M99" s="328"/>
      <c r="N99" s="328"/>
      <c r="O99" s="328"/>
    </row>
    <row r="100" customHeight="1" spans="1:15">
      <c r="A100" s="323">
        <v>97</v>
      </c>
      <c r="B100" s="323"/>
      <c r="C100" s="331" t="s">
        <v>181</v>
      </c>
      <c r="D100" s="331"/>
      <c r="E100" s="331">
        <v>132.83</v>
      </c>
      <c r="F100" s="323">
        <v>30</v>
      </c>
      <c r="G100" s="323">
        <f t="shared" si="3"/>
        <v>3984.9</v>
      </c>
      <c r="H100" s="323">
        <f t="shared" si="4"/>
        <v>3984.9</v>
      </c>
      <c r="I100" s="323"/>
      <c r="J100" s="324">
        <f t="shared" si="5"/>
        <v>0</v>
      </c>
      <c r="K100" s="323"/>
      <c r="L100" s="323"/>
      <c r="M100" s="323" t="s">
        <v>182</v>
      </c>
      <c r="N100" s="323"/>
      <c r="O100" s="323"/>
    </row>
    <row r="101" customHeight="1" spans="1:15">
      <c r="A101" s="323">
        <v>98</v>
      </c>
      <c r="B101" s="323"/>
      <c r="C101" s="331" t="s">
        <v>183</v>
      </c>
      <c r="D101" s="331"/>
      <c r="E101" s="331">
        <v>167.66</v>
      </c>
      <c r="F101" s="323">
        <v>30</v>
      </c>
      <c r="G101" s="323">
        <f t="shared" si="3"/>
        <v>5029.8</v>
      </c>
      <c r="H101" s="323">
        <f t="shared" si="4"/>
        <v>5029.8</v>
      </c>
      <c r="I101" s="323"/>
      <c r="J101" s="324">
        <f t="shared" si="5"/>
        <v>0</v>
      </c>
      <c r="K101" s="323"/>
      <c r="L101" s="323"/>
      <c r="M101" s="323" t="s">
        <v>184</v>
      </c>
      <c r="N101" s="323"/>
      <c r="O101" s="323"/>
    </row>
    <row r="102" s="315" customFormat="1" customHeight="1" spans="1:15">
      <c r="A102" s="328">
        <v>99</v>
      </c>
      <c r="B102" s="328"/>
      <c r="C102" s="335" t="s">
        <v>185</v>
      </c>
      <c r="D102" s="335"/>
      <c r="E102" s="335">
        <v>131.87</v>
      </c>
      <c r="F102" s="328">
        <v>30</v>
      </c>
      <c r="G102" s="328">
        <f t="shared" si="3"/>
        <v>3956.1</v>
      </c>
      <c r="H102" s="328">
        <f t="shared" si="4"/>
        <v>3956.1</v>
      </c>
      <c r="I102" s="328">
        <v>3956.1</v>
      </c>
      <c r="J102" s="329">
        <f t="shared" si="5"/>
        <v>1</v>
      </c>
      <c r="K102" s="328"/>
      <c r="L102" s="328" t="s">
        <v>46</v>
      </c>
      <c r="M102" s="328"/>
      <c r="N102" s="328"/>
      <c r="O102" s="328"/>
    </row>
    <row r="103" s="315" customFormat="1" customHeight="1" spans="1:15">
      <c r="A103" s="328">
        <v>100</v>
      </c>
      <c r="B103" s="328"/>
      <c r="C103" s="335" t="s">
        <v>186</v>
      </c>
      <c r="D103" s="335"/>
      <c r="E103" s="335">
        <v>132.83</v>
      </c>
      <c r="F103" s="328">
        <v>30</v>
      </c>
      <c r="G103" s="328">
        <f t="shared" si="3"/>
        <v>3984.9</v>
      </c>
      <c r="H103" s="328">
        <f t="shared" si="4"/>
        <v>3984.9</v>
      </c>
      <c r="I103" s="328">
        <v>3984.9</v>
      </c>
      <c r="J103" s="329">
        <f t="shared" si="5"/>
        <v>1</v>
      </c>
      <c r="K103" s="328" t="s">
        <v>29</v>
      </c>
      <c r="L103" s="328" t="s">
        <v>36</v>
      </c>
      <c r="M103" s="328"/>
      <c r="N103" s="328"/>
      <c r="O103" s="328"/>
    </row>
    <row r="104" s="315" customFormat="1" customHeight="1" spans="1:15">
      <c r="A104" s="328">
        <v>101</v>
      </c>
      <c r="B104" s="328"/>
      <c r="C104" s="335" t="s">
        <v>187</v>
      </c>
      <c r="D104" s="335"/>
      <c r="E104" s="335">
        <v>167.66</v>
      </c>
      <c r="F104" s="328">
        <v>30</v>
      </c>
      <c r="G104" s="328">
        <f t="shared" si="3"/>
        <v>5029.8</v>
      </c>
      <c r="H104" s="328">
        <v>3017.88</v>
      </c>
      <c r="I104" s="328">
        <v>3017.88</v>
      </c>
      <c r="J104" s="329">
        <f t="shared" si="5"/>
        <v>1</v>
      </c>
      <c r="K104" s="328" t="s">
        <v>29</v>
      </c>
      <c r="L104" s="328" t="s">
        <v>36</v>
      </c>
      <c r="M104" s="328" t="s">
        <v>188</v>
      </c>
      <c r="N104" s="328"/>
      <c r="O104" s="328"/>
    </row>
    <row r="105" s="315" customFormat="1" customHeight="1" spans="1:15">
      <c r="A105" s="328">
        <v>102</v>
      </c>
      <c r="B105" s="328"/>
      <c r="C105" s="335" t="s">
        <v>189</v>
      </c>
      <c r="D105" s="335"/>
      <c r="E105" s="335">
        <v>131.87</v>
      </c>
      <c r="F105" s="328">
        <v>30</v>
      </c>
      <c r="G105" s="328">
        <f t="shared" si="3"/>
        <v>3956.1</v>
      </c>
      <c r="H105" s="328">
        <f t="shared" si="4"/>
        <v>3956.1</v>
      </c>
      <c r="I105" s="328">
        <v>3956.1</v>
      </c>
      <c r="J105" s="329">
        <f t="shared" si="5"/>
        <v>1</v>
      </c>
      <c r="K105" s="328"/>
      <c r="L105" s="328" t="s">
        <v>190</v>
      </c>
      <c r="M105" s="328"/>
      <c r="N105" s="328"/>
      <c r="O105" s="328"/>
    </row>
    <row r="106" customHeight="1" spans="1:15">
      <c r="A106" s="323">
        <v>103</v>
      </c>
      <c r="B106" s="323"/>
      <c r="C106" s="331" t="s">
        <v>191</v>
      </c>
      <c r="D106" s="331"/>
      <c r="E106" s="331">
        <v>132.83</v>
      </c>
      <c r="F106" s="323">
        <v>30</v>
      </c>
      <c r="G106" s="323">
        <f t="shared" si="3"/>
        <v>3984.9</v>
      </c>
      <c r="H106" s="323">
        <f t="shared" si="4"/>
        <v>3984.9</v>
      </c>
      <c r="I106" s="323"/>
      <c r="J106" s="324">
        <f t="shared" si="5"/>
        <v>0</v>
      </c>
      <c r="K106" s="323"/>
      <c r="L106" s="323"/>
      <c r="M106" s="323" t="s">
        <v>192</v>
      </c>
      <c r="N106" s="323"/>
      <c r="O106" s="323"/>
    </row>
    <row r="107" s="315" customFormat="1" customHeight="1" spans="1:15">
      <c r="A107" s="328">
        <v>104</v>
      </c>
      <c r="B107" s="328"/>
      <c r="C107" s="335" t="s">
        <v>193</v>
      </c>
      <c r="D107" s="335"/>
      <c r="E107" s="335">
        <v>167.66</v>
      </c>
      <c r="F107" s="328">
        <v>30</v>
      </c>
      <c r="G107" s="328">
        <f t="shared" si="3"/>
        <v>5029.8</v>
      </c>
      <c r="H107" s="328">
        <f t="shared" si="4"/>
        <v>5029.8</v>
      </c>
      <c r="I107" s="328">
        <v>5029.8</v>
      </c>
      <c r="J107" s="329">
        <f t="shared" si="5"/>
        <v>1</v>
      </c>
      <c r="K107" s="328"/>
      <c r="L107" s="328" t="s">
        <v>194</v>
      </c>
      <c r="M107" s="328"/>
      <c r="N107" s="328"/>
      <c r="O107" s="328"/>
    </row>
    <row r="108" customHeight="1" spans="1:15">
      <c r="A108" s="323">
        <v>105</v>
      </c>
      <c r="B108" s="323"/>
      <c r="C108" s="331" t="s">
        <v>195</v>
      </c>
      <c r="D108" s="331"/>
      <c r="E108" s="331">
        <v>131.87</v>
      </c>
      <c r="F108" s="323">
        <v>30</v>
      </c>
      <c r="G108" s="323">
        <f t="shared" si="3"/>
        <v>3956.1</v>
      </c>
      <c r="H108" s="323">
        <f t="shared" si="4"/>
        <v>3956.1</v>
      </c>
      <c r="I108" s="323"/>
      <c r="J108" s="324">
        <f t="shared" si="5"/>
        <v>0</v>
      </c>
      <c r="K108" s="323"/>
      <c r="L108" s="323"/>
      <c r="M108" s="323" t="s">
        <v>192</v>
      </c>
      <c r="N108" s="323"/>
      <c r="O108" s="323"/>
    </row>
    <row r="109" s="344" customFormat="1" customHeight="1" spans="1:15">
      <c r="A109" s="352">
        <v>106</v>
      </c>
      <c r="B109" s="352"/>
      <c r="C109" s="353" t="s">
        <v>196</v>
      </c>
      <c r="D109" s="353"/>
      <c r="E109" s="353">
        <v>132.83</v>
      </c>
      <c r="F109" s="352">
        <v>30</v>
      </c>
      <c r="G109" s="352">
        <f t="shared" si="3"/>
        <v>3984.9</v>
      </c>
      <c r="H109" s="352">
        <v>2390.94</v>
      </c>
      <c r="I109" s="352">
        <v>2390.94</v>
      </c>
      <c r="J109" s="359">
        <f t="shared" si="5"/>
        <v>1</v>
      </c>
      <c r="K109" s="352" t="s">
        <v>17</v>
      </c>
      <c r="L109" s="352" t="s">
        <v>197</v>
      </c>
      <c r="M109" s="352"/>
      <c r="N109" s="352"/>
      <c r="O109" s="352"/>
    </row>
    <row r="110" s="315" customFormat="1" customHeight="1" spans="1:15">
      <c r="A110" s="328">
        <v>107</v>
      </c>
      <c r="B110" s="328"/>
      <c r="C110" s="335" t="s">
        <v>198</v>
      </c>
      <c r="D110" s="335"/>
      <c r="E110" s="335">
        <v>167.66</v>
      </c>
      <c r="F110" s="328">
        <v>30</v>
      </c>
      <c r="G110" s="328">
        <f t="shared" si="3"/>
        <v>5029.8</v>
      </c>
      <c r="H110" s="328">
        <f t="shared" si="4"/>
        <v>5029.8</v>
      </c>
      <c r="I110" s="328">
        <v>5029.8</v>
      </c>
      <c r="J110" s="329">
        <f t="shared" si="5"/>
        <v>1</v>
      </c>
      <c r="K110" s="328" t="s">
        <v>17</v>
      </c>
      <c r="L110" s="328" t="s">
        <v>199</v>
      </c>
      <c r="M110" s="328"/>
      <c r="N110" s="328"/>
      <c r="O110" s="328"/>
    </row>
    <row r="111" s="315" customFormat="1" customHeight="1" spans="1:15">
      <c r="A111" s="328">
        <v>108</v>
      </c>
      <c r="B111" s="328"/>
      <c r="C111" s="335" t="s">
        <v>200</v>
      </c>
      <c r="D111" s="335"/>
      <c r="E111" s="335">
        <v>131.87</v>
      </c>
      <c r="F111" s="328">
        <v>30</v>
      </c>
      <c r="G111" s="328">
        <f t="shared" si="3"/>
        <v>3956.1</v>
      </c>
      <c r="H111" s="328">
        <f t="shared" si="4"/>
        <v>3956.1</v>
      </c>
      <c r="I111" s="328">
        <v>3956.1</v>
      </c>
      <c r="J111" s="329">
        <f t="shared" si="5"/>
        <v>1</v>
      </c>
      <c r="K111" s="328"/>
      <c r="L111" s="328" t="s">
        <v>26</v>
      </c>
      <c r="M111" s="328"/>
      <c r="N111" s="328"/>
      <c r="O111" s="328"/>
    </row>
    <row r="112" s="315" customFormat="1" customHeight="1" spans="1:15">
      <c r="A112" s="328">
        <v>109</v>
      </c>
      <c r="B112" s="328"/>
      <c r="C112" s="335" t="s">
        <v>201</v>
      </c>
      <c r="D112" s="335"/>
      <c r="E112" s="335">
        <v>132.83</v>
      </c>
      <c r="F112" s="328">
        <v>30</v>
      </c>
      <c r="G112" s="328">
        <f t="shared" si="3"/>
        <v>3984.9</v>
      </c>
      <c r="H112" s="328">
        <f t="shared" si="4"/>
        <v>3984.9</v>
      </c>
      <c r="I112" s="328">
        <v>3984.9</v>
      </c>
      <c r="J112" s="329">
        <f t="shared" si="5"/>
        <v>1</v>
      </c>
      <c r="K112" s="328" t="s">
        <v>29</v>
      </c>
      <c r="L112" s="328" t="s">
        <v>36</v>
      </c>
      <c r="M112" s="328"/>
      <c r="N112" s="328"/>
      <c r="O112" s="328"/>
    </row>
    <row r="113" s="344" customFormat="1" customHeight="1" spans="1:15">
      <c r="A113" s="352">
        <v>110</v>
      </c>
      <c r="B113" s="352"/>
      <c r="C113" s="353" t="s">
        <v>202</v>
      </c>
      <c r="D113" s="353"/>
      <c r="E113" s="353">
        <v>167.66</v>
      </c>
      <c r="F113" s="352">
        <v>30</v>
      </c>
      <c r="G113" s="352">
        <f t="shared" si="3"/>
        <v>5029.8</v>
      </c>
      <c r="H113" s="352">
        <v>3017.88</v>
      </c>
      <c r="I113" s="352">
        <v>3017.88</v>
      </c>
      <c r="J113" s="359">
        <f t="shared" si="5"/>
        <v>1</v>
      </c>
      <c r="K113" s="352" t="s">
        <v>17</v>
      </c>
      <c r="L113" s="352" t="s">
        <v>144</v>
      </c>
      <c r="M113" s="352"/>
      <c r="N113" s="352"/>
      <c r="O113" s="352"/>
    </row>
    <row r="114" customHeight="1" spans="1:15">
      <c r="A114" s="323">
        <v>111</v>
      </c>
      <c r="B114" s="323"/>
      <c r="C114" s="362" t="s">
        <v>203</v>
      </c>
      <c r="D114" s="331"/>
      <c r="E114" s="331">
        <v>131.87</v>
      </c>
      <c r="F114" s="323">
        <v>30</v>
      </c>
      <c r="G114" s="323">
        <f t="shared" si="3"/>
        <v>3956.1</v>
      </c>
      <c r="H114" s="323">
        <v>0</v>
      </c>
      <c r="I114" s="323"/>
      <c r="J114" s="324" t="e">
        <f t="shared" si="5"/>
        <v>#DIV/0!</v>
      </c>
      <c r="K114" s="323"/>
      <c r="L114" s="323"/>
      <c r="M114" s="323" t="s">
        <v>204</v>
      </c>
      <c r="N114" s="323"/>
      <c r="O114" s="323"/>
    </row>
    <row r="115" s="315" customFormat="1" customHeight="1" spans="1:15">
      <c r="A115" s="328">
        <v>112</v>
      </c>
      <c r="B115" s="328"/>
      <c r="C115" s="335" t="s">
        <v>205</v>
      </c>
      <c r="D115" s="335"/>
      <c r="E115" s="335">
        <v>132.83</v>
      </c>
      <c r="F115" s="328">
        <v>30</v>
      </c>
      <c r="G115" s="328">
        <f t="shared" si="3"/>
        <v>3984.9</v>
      </c>
      <c r="H115" s="328">
        <f t="shared" si="4"/>
        <v>3984.9</v>
      </c>
      <c r="I115" s="328">
        <v>3984.9</v>
      </c>
      <c r="J115" s="329">
        <f t="shared" si="5"/>
        <v>1</v>
      </c>
      <c r="K115" s="328" t="s">
        <v>45</v>
      </c>
      <c r="L115" s="328" t="s">
        <v>33</v>
      </c>
      <c r="M115" s="361" t="s">
        <v>64</v>
      </c>
      <c r="N115" s="328"/>
      <c r="O115" s="328"/>
    </row>
    <row r="116" s="315" customFormat="1" customHeight="1" spans="1:15">
      <c r="A116" s="328">
        <v>113</v>
      </c>
      <c r="B116" s="328"/>
      <c r="C116" s="335" t="s">
        <v>206</v>
      </c>
      <c r="D116" s="335"/>
      <c r="E116" s="335">
        <v>167.66</v>
      </c>
      <c r="F116" s="328">
        <v>30</v>
      </c>
      <c r="G116" s="328">
        <f t="shared" si="3"/>
        <v>5029.8</v>
      </c>
      <c r="H116" s="328">
        <f t="shared" si="4"/>
        <v>5029.8</v>
      </c>
      <c r="I116" s="328">
        <v>5029.8</v>
      </c>
      <c r="J116" s="329">
        <f t="shared" si="5"/>
        <v>1</v>
      </c>
      <c r="K116" s="328"/>
      <c r="L116" s="328" t="s">
        <v>46</v>
      </c>
      <c r="M116" s="328"/>
      <c r="N116" s="328"/>
      <c r="O116" s="328"/>
    </row>
    <row r="117" s="344" customFormat="1" customHeight="1" spans="1:15">
      <c r="A117" s="352">
        <v>114</v>
      </c>
      <c r="B117" s="352"/>
      <c r="C117" s="353" t="s">
        <v>207</v>
      </c>
      <c r="D117" s="353"/>
      <c r="E117" s="353">
        <v>131.87</v>
      </c>
      <c r="F117" s="352">
        <v>30</v>
      </c>
      <c r="G117" s="352">
        <f t="shared" si="3"/>
        <v>3956.1</v>
      </c>
      <c r="H117" s="352">
        <v>2373.66</v>
      </c>
      <c r="I117" s="352">
        <v>2373.66</v>
      </c>
      <c r="J117" s="359">
        <f t="shared" si="5"/>
        <v>1</v>
      </c>
      <c r="K117" s="352"/>
      <c r="L117" s="352" t="s">
        <v>26</v>
      </c>
      <c r="M117" s="352" t="s">
        <v>208</v>
      </c>
      <c r="N117" s="352"/>
      <c r="O117" s="352"/>
    </row>
    <row r="118" customHeight="1" spans="1:15">
      <c r="A118" s="323">
        <v>115</v>
      </c>
      <c r="B118" s="323"/>
      <c r="C118" s="331" t="s">
        <v>209</v>
      </c>
      <c r="D118" s="331"/>
      <c r="E118" s="331">
        <v>266.01</v>
      </c>
      <c r="F118" s="323">
        <v>30</v>
      </c>
      <c r="G118" s="323">
        <f t="shared" si="3"/>
        <v>7980.3</v>
      </c>
      <c r="H118" s="323">
        <f t="shared" si="4"/>
        <v>7980.3</v>
      </c>
      <c r="I118" s="323"/>
      <c r="J118" s="324">
        <f t="shared" si="5"/>
        <v>0</v>
      </c>
      <c r="K118" s="323"/>
      <c r="L118" s="323"/>
      <c r="M118" s="323" t="s">
        <v>210</v>
      </c>
      <c r="N118" s="323"/>
      <c r="O118" s="323"/>
    </row>
    <row r="119" customHeight="1" spans="1:15">
      <c r="A119" s="323">
        <v>116</v>
      </c>
      <c r="B119" s="323"/>
      <c r="C119" s="331" t="s">
        <v>211</v>
      </c>
      <c r="D119" s="331"/>
      <c r="E119" s="331">
        <v>167.66</v>
      </c>
      <c r="F119" s="323">
        <v>30</v>
      </c>
      <c r="G119" s="323">
        <f t="shared" si="3"/>
        <v>5029.8</v>
      </c>
      <c r="H119" s="323">
        <f t="shared" si="4"/>
        <v>5029.8</v>
      </c>
      <c r="I119" s="323"/>
      <c r="J119" s="324">
        <f t="shared" si="5"/>
        <v>0</v>
      </c>
      <c r="K119" s="323"/>
      <c r="L119" s="323"/>
      <c r="M119" s="363" t="s">
        <v>212</v>
      </c>
      <c r="N119" s="323"/>
      <c r="O119" s="323"/>
    </row>
    <row r="120" s="344" customFormat="1" customHeight="1" spans="1:15">
      <c r="A120" s="352">
        <v>117</v>
      </c>
      <c r="B120" s="352"/>
      <c r="C120" s="353" t="s">
        <v>213</v>
      </c>
      <c r="D120" s="353"/>
      <c r="E120" s="353">
        <v>264.02</v>
      </c>
      <c r="F120" s="352">
        <v>30</v>
      </c>
      <c r="G120" s="352">
        <f t="shared" si="3"/>
        <v>7920.6</v>
      </c>
      <c r="H120" s="352">
        <v>4752.36</v>
      </c>
      <c r="I120" s="352">
        <v>4752.36</v>
      </c>
      <c r="J120" s="359">
        <f t="shared" si="5"/>
        <v>1</v>
      </c>
      <c r="K120" s="352" t="s">
        <v>140</v>
      </c>
      <c r="L120" s="352" t="s">
        <v>117</v>
      </c>
      <c r="M120" s="352" t="s">
        <v>208</v>
      </c>
      <c r="N120" s="352"/>
      <c r="O120" s="352"/>
    </row>
    <row r="121" s="315" customFormat="1" customHeight="1" spans="1:15">
      <c r="A121" s="328">
        <v>118</v>
      </c>
      <c r="B121" s="328"/>
      <c r="C121" s="335" t="s">
        <v>214</v>
      </c>
      <c r="D121" s="335"/>
      <c r="E121" s="335">
        <v>163.45</v>
      </c>
      <c r="F121" s="328">
        <v>30</v>
      </c>
      <c r="G121" s="328">
        <f t="shared" si="3"/>
        <v>4903.5</v>
      </c>
      <c r="H121" s="328">
        <f t="shared" si="4"/>
        <v>4903.5</v>
      </c>
      <c r="I121" s="328">
        <v>5029.8</v>
      </c>
      <c r="J121" s="329">
        <f t="shared" si="5"/>
        <v>1.02575711226675</v>
      </c>
      <c r="K121" s="328"/>
      <c r="L121" s="328" t="s">
        <v>46</v>
      </c>
      <c r="M121" s="328"/>
      <c r="N121" s="328"/>
      <c r="O121" s="328"/>
    </row>
    <row r="122" s="315" customFormat="1" customHeight="1" spans="1:15">
      <c r="A122" s="328">
        <v>119</v>
      </c>
      <c r="B122" s="328"/>
      <c r="C122" s="335" t="s">
        <v>215</v>
      </c>
      <c r="D122" s="335"/>
      <c r="E122" s="335">
        <v>122.79</v>
      </c>
      <c r="F122" s="328">
        <v>30</v>
      </c>
      <c r="G122" s="328">
        <f t="shared" si="3"/>
        <v>3683.7</v>
      </c>
      <c r="H122" s="328">
        <f t="shared" si="4"/>
        <v>3683.7</v>
      </c>
      <c r="I122" s="328">
        <v>3683.7</v>
      </c>
      <c r="J122" s="329">
        <f t="shared" si="5"/>
        <v>1</v>
      </c>
      <c r="K122" s="328" t="s">
        <v>45</v>
      </c>
      <c r="L122" s="328" t="s">
        <v>33</v>
      </c>
      <c r="M122" s="361" t="s">
        <v>64</v>
      </c>
      <c r="N122" s="328"/>
      <c r="O122" s="328"/>
    </row>
    <row r="123" s="315" customFormat="1" customHeight="1" spans="1:15">
      <c r="A123" s="328">
        <v>120</v>
      </c>
      <c r="B123" s="328"/>
      <c r="C123" s="335" t="s">
        <v>216</v>
      </c>
      <c r="D123" s="335"/>
      <c r="E123" s="335">
        <v>145.11</v>
      </c>
      <c r="F123" s="328">
        <v>30</v>
      </c>
      <c r="G123" s="328">
        <f t="shared" si="3"/>
        <v>4353.3</v>
      </c>
      <c r="H123" s="328">
        <f t="shared" si="4"/>
        <v>4353.3</v>
      </c>
      <c r="I123" s="328">
        <v>4353.3</v>
      </c>
      <c r="J123" s="329">
        <f t="shared" si="5"/>
        <v>1</v>
      </c>
      <c r="K123" s="328"/>
      <c r="L123" s="328" t="s">
        <v>217</v>
      </c>
      <c r="M123" s="328"/>
      <c r="N123" s="328"/>
      <c r="O123" s="328"/>
    </row>
    <row r="124" s="315" customFormat="1" customHeight="1" spans="1:15">
      <c r="A124" s="328">
        <v>121</v>
      </c>
      <c r="B124" s="328"/>
      <c r="C124" s="335" t="s">
        <v>218</v>
      </c>
      <c r="D124" s="335"/>
      <c r="E124" s="335">
        <v>98.27</v>
      </c>
      <c r="F124" s="328">
        <v>30</v>
      </c>
      <c r="G124" s="328">
        <f t="shared" si="3"/>
        <v>2948.1</v>
      </c>
      <c r="H124" s="328">
        <f t="shared" si="4"/>
        <v>2948.1</v>
      </c>
      <c r="I124" s="328">
        <v>2948.1</v>
      </c>
      <c r="J124" s="329">
        <f t="shared" si="5"/>
        <v>1</v>
      </c>
      <c r="K124" s="328" t="s">
        <v>45</v>
      </c>
      <c r="L124" s="328" t="s">
        <v>18</v>
      </c>
      <c r="M124" s="328"/>
      <c r="N124" s="328"/>
      <c r="O124" s="328"/>
    </row>
    <row r="125" s="315" customFormat="1" customHeight="1" spans="1:15">
      <c r="A125" s="328">
        <v>122</v>
      </c>
      <c r="B125" s="328"/>
      <c r="C125" s="335" t="s">
        <v>219</v>
      </c>
      <c r="D125" s="335"/>
      <c r="E125" s="335">
        <v>119.59</v>
      </c>
      <c r="F125" s="328">
        <v>30</v>
      </c>
      <c r="G125" s="328">
        <f t="shared" si="3"/>
        <v>3587.7</v>
      </c>
      <c r="H125" s="328">
        <f t="shared" si="4"/>
        <v>3587.7</v>
      </c>
      <c r="I125" s="328">
        <v>3587.7</v>
      </c>
      <c r="J125" s="329">
        <f t="shared" si="5"/>
        <v>1</v>
      </c>
      <c r="K125" s="328" t="s">
        <v>29</v>
      </c>
      <c r="L125" s="328" t="s">
        <v>220</v>
      </c>
      <c r="M125" s="328"/>
      <c r="N125" s="328"/>
      <c r="O125" s="328"/>
    </row>
    <row r="126" s="315" customFormat="1" customHeight="1" spans="1:15">
      <c r="A126" s="328">
        <v>123</v>
      </c>
      <c r="B126" s="328"/>
      <c r="C126" s="335" t="s">
        <v>221</v>
      </c>
      <c r="D126" s="335"/>
      <c r="E126" s="335">
        <v>186.93</v>
      </c>
      <c r="F126" s="328">
        <v>30</v>
      </c>
      <c r="G126" s="328">
        <f t="shared" si="3"/>
        <v>5607.9</v>
      </c>
      <c r="H126" s="328">
        <v>4205.9</v>
      </c>
      <c r="I126" s="328">
        <v>4205.9</v>
      </c>
      <c r="J126" s="329">
        <f t="shared" si="5"/>
        <v>1</v>
      </c>
      <c r="K126" s="328"/>
      <c r="L126" s="328" t="s">
        <v>222</v>
      </c>
      <c r="M126" s="364" t="s">
        <v>223</v>
      </c>
      <c r="N126" s="328"/>
      <c r="O126" s="328"/>
    </row>
    <row r="127" s="315" customFormat="1" customHeight="1" spans="1:15">
      <c r="A127" s="328">
        <v>124</v>
      </c>
      <c r="B127" s="328"/>
      <c r="C127" s="335" t="s">
        <v>224</v>
      </c>
      <c r="D127" s="335"/>
      <c r="E127" s="335">
        <v>82.18</v>
      </c>
      <c r="F127" s="328">
        <v>30</v>
      </c>
      <c r="G127" s="328">
        <f t="shared" si="3"/>
        <v>2465.4</v>
      </c>
      <c r="H127" s="328">
        <f t="shared" si="4"/>
        <v>2465.4</v>
      </c>
      <c r="I127" s="328">
        <v>2465.4</v>
      </c>
      <c r="J127" s="329">
        <f t="shared" si="5"/>
        <v>1</v>
      </c>
      <c r="K127" s="328"/>
      <c r="L127" s="328" t="s">
        <v>225</v>
      </c>
      <c r="M127" s="328"/>
      <c r="N127" s="328"/>
      <c r="O127" s="328"/>
    </row>
    <row r="128" s="315" customFormat="1" customHeight="1" spans="1:15">
      <c r="A128" s="328">
        <v>125</v>
      </c>
      <c r="B128" s="328"/>
      <c r="C128" s="335" t="s">
        <v>226</v>
      </c>
      <c r="D128" s="335"/>
      <c r="E128" s="335">
        <v>82.18</v>
      </c>
      <c r="F128" s="328">
        <v>30</v>
      </c>
      <c r="G128" s="328">
        <f t="shared" si="3"/>
        <v>2465.4</v>
      </c>
      <c r="H128" s="328">
        <f t="shared" si="4"/>
        <v>2465.4</v>
      </c>
      <c r="I128" s="328">
        <v>2465.4</v>
      </c>
      <c r="J128" s="329">
        <f t="shared" si="5"/>
        <v>1</v>
      </c>
      <c r="K128" s="328" t="s">
        <v>29</v>
      </c>
      <c r="L128" s="328" t="s">
        <v>36</v>
      </c>
      <c r="M128" s="328"/>
      <c r="N128" s="328"/>
      <c r="O128" s="328"/>
    </row>
    <row r="129" s="315" customFormat="1" customHeight="1" spans="1:15">
      <c r="A129" s="328">
        <v>126</v>
      </c>
      <c r="B129" s="328"/>
      <c r="C129" s="335" t="s">
        <v>227</v>
      </c>
      <c r="D129" s="335"/>
      <c r="E129" s="335">
        <v>186.93</v>
      </c>
      <c r="F129" s="328">
        <v>30</v>
      </c>
      <c r="G129" s="328">
        <f t="shared" si="3"/>
        <v>5607.9</v>
      </c>
      <c r="H129" s="328">
        <f t="shared" si="4"/>
        <v>5607.9</v>
      </c>
      <c r="I129" s="328">
        <v>5607.9</v>
      </c>
      <c r="J129" s="329">
        <f t="shared" si="5"/>
        <v>1</v>
      </c>
      <c r="K129" s="328"/>
      <c r="L129" s="328" t="s">
        <v>228</v>
      </c>
      <c r="M129" s="328"/>
      <c r="N129" s="328"/>
      <c r="O129" s="328"/>
    </row>
    <row r="130" s="344" customFormat="1" customHeight="1" spans="1:15">
      <c r="A130" s="352">
        <v>127</v>
      </c>
      <c r="B130" s="352"/>
      <c r="C130" s="353" t="s">
        <v>229</v>
      </c>
      <c r="D130" s="353"/>
      <c r="E130" s="353">
        <v>185.99</v>
      </c>
      <c r="F130" s="352">
        <v>30</v>
      </c>
      <c r="G130" s="352">
        <f t="shared" si="3"/>
        <v>5579.7</v>
      </c>
      <c r="H130" s="352">
        <v>3347.82</v>
      </c>
      <c r="I130" s="352">
        <v>3347.82</v>
      </c>
      <c r="J130" s="359">
        <f t="shared" si="5"/>
        <v>1</v>
      </c>
      <c r="K130" s="352" t="s">
        <v>230</v>
      </c>
      <c r="L130" s="352" t="s">
        <v>220</v>
      </c>
      <c r="M130" s="352"/>
      <c r="N130" s="352"/>
      <c r="O130" s="352"/>
    </row>
    <row r="131" s="315" customFormat="1" customHeight="1" spans="1:15">
      <c r="A131" s="328">
        <v>128</v>
      </c>
      <c r="B131" s="328"/>
      <c r="C131" s="335" t="s">
        <v>231</v>
      </c>
      <c r="D131" s="335"/>
      <c r="E131" s="335">
        <v>81.73</v>
      </c>
      <c r="F131" s="328">
        <v>30</v>
      </c>
      <c r="G131" s="328">
        <f t="shared" si="3"/>
        <v>2451.9</v>
      </c>
      <c r="H131" s="328">
        <f t="shared" si="4"/>
        <v>2451.9</v>
      </c>
      <c r="I131" s="328">
        <v>2451.9</v>
      </c>
      <c r="J131" s="329">
        <f t="shared" si="5"/>
        <v>1</v>
      </c>
      <c r="K131" s="328"/>
      <c r="L131" s="328" t="s">
        <v>194</v>
      </c>
      <c r="M131" s="328"/>
      <c r="N131" s="328"/>
      <c r="O131" s="328"/>
    </row>
    <row r="132" s="315" customFormat="1" customHeight="1" spans="1:15">
      <c r="A132" s="328">
        <v>129</v>
      </c>
      <c r="B132" s="328"/>
      <c r="C132" s="335" t="s">
        <v>232</v>
      </c>
      <c r="D132" s="335"/>
      <c r="E132" s="335">
        <v>81.73</v>
      </c>
      <c r="F132" s="328">
        <v>30</v>
      </c>
      <c r="G132" s="328">
        <f t="shared" si="3"/>
        <v>2451.9</v>
      </c>
      <c r="H132" s="328">
        <f t="shared" si="4"/>
        <v>2451.9</v>
      </c>
      <c r="I132" s="328">
        <v>2451.9</v>
      </c>
      <c r="J132" s="329">
        <f t="shared" si="5"/>
        <v>1</v>
      </c>
      <c r="K132" s="328"/>
      <c r="L132" s="328" t="s">
        <v>38</v>
      </c>
      <c r="M132" s="328"/>
      <c r="N132" s="328"/>
      <c r="O132" s="328"/>
    </row>
    <row r="133" customHeight="1" spans="1:15">
      <c r="A133" s="323">
        <v>130</v>
      </c>
      <c r="B133" s="323"/>
      <c r="C133" s="331" t="s">
        <v>233</v>
      </c>
      <c r="D133" s="331"/>
      <c r="E133" s="331">
        <v>185.99</v>
      </c>
      <c r="F133" s="323">
        <v>30</v>
      </c>
      <c r="G133" s="323">
        <f t="shared" ref="G133:G196" si="6">E133*F133</f>
        <v>5579.7</v>
      </c>
      <c r="H133" s="323">
        <v>0</v>
      </c>
      <c r="I133" s="323"/>
      <c r="J133" s="324" t="e">
        <f t="shared" ref="J133:J196" si="7">I133/H133</f>
        <v>#DIV/0!</v>
      </c>
      <c r="K133" s="323"/>
      <c r="L133" s="323"/>
      <c r="M133" s="323" t="s">
        <v>234</v>
      </c>
      <c r="N133" s="323"/>
      <c r="O133" s="323"/>
    </row>
    <row r="134" s="315" customFormat="1" customHeight="1" spans="1:15">
      <c r="A134" s="328">
        <v>131</v>
      </c>
      <c r="B134" s="328"/>
      <c r="C134" s="335" t="s">
        <v>235</v>
      </c>
      <c r="D134" s="335"/>
      <c r="E134" s="335">
        <v>185.99</v>
      </c>
      <c r="F134" s="328">
        <v>30</v>
      </c>
      <c r="G134" s="328">
        <f t="shared" si="6"/>
        <v>5579.7</v>
      </c>
      <c r="H134" s="328">
        <f t="shared" ref="H133:H196" si="8">G134</f>
        <v>5579.7</v>
      </c>
      <c r="I134" s="328">
        <v>5579.7</v>
      </c>
      <c r="J134" s="329">
        <f t="shared" si="7"/>
        <v>1</v>
      </c>
      <c r="K134" s="328"/>
      <c r="L134" s="328" t="s">
        <v>236</v>
      </c>
      <c r="M134" s="328"/>
      <c r="N134" s="328"/>
      <c r="O134" s="328"/>
    </row>
    <row r="135" s="315" customFormat="1" customHeight="1" spans="1:15">
      <c r="A135" s="328">
        <v>132</v>
      </c>
      <c r="B135" s="328"/>
      <c r="C135" s="335" t="s">
        <v>237</v>
      </c>
      <c r="D135" s="335"/>
      <c r="E135" s="335">
        <v>81.73</v>
      </c>
      <c r="F135" s="328">
        <v>30</v>
      </c>
      <c r="G135" s="328">
        <f t="shared" si="6"/>
        <v>2451.9</v>
      </c>
      <c r="H135" s="328">
        <f t="shared" si="8"/>
        <v>2451.9</v>
      </c>
      <c r="I135" s="328">
        <v>2451.9</v>
      </c>
      <c r="J135" s="329">
        <f t="shared" si="7"/>
        <v>1</v>
      </c>
      <c r="K135" s="328"/>
      <c r="L135" s="328" t="s">
        <v>43</v>
      </c>
      <c r="M135" s="328"/>
      <c r="N135" s="328"/>
      <c r="O135" s="328"/>
    </row>
    <row r="136" s="315" customFormat="1" customHeight="1" spans="1:15">
      <c r="A136" s="328">
        <v>133</v>
      </c>
      <c r="B136" s="328"/>
      <c r="C136" s="335" t="s">
        <v>238</v>
      </c>
      <c r="D136" s="335"/>
      <c r="E136" s="335">
        <v>81.73</v>
      </c>
      <c r="F136" s="328">
        <v>30</v>
      </c>
      <c r="G136" s="328">
        <f t="shared" si="6"/>
        <v>2451.9</v>
      </c>
      <c r="H136" s="328">
        <f t="shared" si="8"/>
        <v>2451.9</v>
      </c>
      <c r="I136" s="328">
        <v>2451.9</v>
      </c>
      <c r="J136" s="329">
        <f t="shared" si="7"/>
        <v>1</v>
      </c>
      <c r="K136" s="328"/>
      <c r="L136" s="328" t="s">
        <v>236</v>
      </c>
      <c r="M136" s="328"/>
      <c r="N136" s="328"/>
      <c r="O136" s="328"/>
    </row>
    <row r="137" s="315" customFormat="1" customHeight="1" spans="1:15">
      <c r="A137" s="328">
        <v>134</v>
      </c>
      <c r="B137" s="328"/>
      <c r="C137" s="335" t="s">
        <v>239</v>
      </c>
      <c r="D137" s="335"/>
      <c r="E137" s="335">
        <v>185.99</v>
      </c>
      <c r="F137" s="328">
        <v>30</v>
      </c>
      <c r="G137" s="328">
        <f t="shared" si="6"/>
        <v>5579.7</v>
      </c>
      <c r="H137" s="328">
        <f t="shared" si="8"/>
        <v>5579.7</v>
      </c>
      <c r="I137" s="328">
        <v>5579.7</v>
      </c>
      <c r="J137" s="329">
        <f t="shared" si="7"/>
        <v>1</v>
      </c>
      <c r="K137" s="328" t="s">
        <v>45</v>
      </c>
      <c r="L137" s="328" t="s">
        <v>33</v>
      </c>
      <c r="M137" s="361" t="s">
        <v>64</v>
      </c>
      <c r="N137" s="328"/>
      <c r="O137" s="328"/>
    </row>
    <row r="138" s="318" customFormat="1" customHeight="1" spans="1:15">
      <c r="A138" s="323">
        <v>135</v>
      </c>
      <c r="B138" s="323"/>
      <c r="C138" s="331" t="s">
        <v>240</v>
      </c>
      <c r="D138" s="331"/>
      <c r="E138" s="331">
        <v>185.99</v>
      </c>
      <c r="F138" s="323">
        <v>30</v>
      </c>
      <c r="G138" s="323">
        <f t="shared" si="6"/>
        <v>5579.7</v>
      </c>
      <c r="H138" s="323">
        <v>3347.82</v>
      </c>
      <c r="I138" s="323"/>
      <c r="J138" s="324">
        <f t="shared" si="7"/>
        <v>0</v>
      </c>
      <c r="K138" s="323"/>
      <c r="L138" s="323"/>
      <c r="M138" s="323" t="s">
        <v>157</v>
      </c>
      <c r="N138" s="323"/>
      <c r="O138" s="323"/>
    </row>
    <row r="139" s="315" customFormat="1" customHeight="1" spans="1:15">
      <c r="A139" s="328">
        <v>136</v>
      </c>
      <c r="B139" s="328"/>
      <c r="C139" s="335" t="s">
        <v>241</v>
      </c>
      <c r="D139" s="335"/>
      <c r="E139" s="335">
        <v>81.73</v>
      </c>
      <c r="F139" s="328">
        <v>30</v>
      </c>
      <c r="G139" s="328">
        <f t="shared" si="6"/>
        <v>2451.9</v>
      </c>
      <c r="H139" s="328">
        <f t="shared" si="8"/>
        <v>2451.9</v>
      </c>
      <c r="I139" s="328">
        <v>2451.9</v>
      </c>
      <c r="J139" s="329">
        <f t="shared" si="7"/>
        <v>1</v>
      </c>
      <c r="K139" s="328"/>
      <c r="L139" s="328" t="s">
        <v>242</v>
      </c>
      <c r="M139" s="328"/>
      <c r="N139" s="328"/>
      <c r="O139" s="328"/>
    </row>
    <row r="140" customHeight="1" spans="1:15">
      <c r="A140" s="323">
        <v>137</v>
      </c>
      <c r="B140" s="323"/>
      <c r="C140" s="331" t="s">
        <v>243</v>
      </c>
      <c r="D140" s="331"/>
      <c r="E140" s="331">
        <v>81.73</v>
      </c>
      <c r="F140" s="323">
        <v>30</v>
      </c>
      <c r="G140" s="323">
        <f t="shared" si="6"/>
        <v>2451.9</v>
      </c>
      <c r="H140" s="323">
        <v>1471.14</v>
      </c>
      <c r="I140" s="323"/>
      <c r="J140" s="324">
        <f t="shared" si="7"/>
        <v>0</v>
      </c>
      <c r="K140" s="323"/>
      <c r="L140" s="323"/>
      <c r="M140" s="323" t="s">
        <v>244</v>
      </c>
      <c r="N140" s="323"/>
      <c r="O140" s="323"/>
    </row>
    <row r="141" s="315" customFormat="1" customHeight="1" spans="1:15">
      <c r="A141" s="328">
        <v>138</v>
      </c>
      <c r="B141" s="328"/>
      <c r="C141" s="335" t="s">
        <v>245</v>
      </c>
      <c r="D141" s="335"/>
      <c r="E141" s="335">
        <v>185.99</v>
      </c>
      <c r="F141" s="328">
        <v>30</v>
      </c>
      <c r="G141" s="328">
        <f t="shared" si="6"/>
        <v>5579.7</v>
      </c>
      <c r="H141" s="328">
        <f t="shared" si="8"/>
        <v>5579.7</v>
      </c>
      <c r="I141" s="328">
        <v>5579.7</v>
      </c>
      <c r="J141" s="329">
        <f t="shared" si="7"/>
        <v>1</v>
      </c>
      <c r="K141" s="328"/>
      <c r="L141" s="328" t="s">
        <v>125</v>
      </c>
      <c r="M141" s="328"/>
      <c r="N141" s="328"/>
      <c r="O141" s="328"/>
    </row>
    <row r="142" s="315" customFormat="1" customHeight="1" spans="1:15">
      <c r="A142" s="328">
        <v>139</v>
      </c>
      <c r="B142" s="328"/>
      <c r="C142" s="335" t="s">
        <v>246</v>
      </c>
      <c r="D142" s="335"/>
      <c r="E142" s="335">
        <v>185.99</v>
      </c>
      <c r="F142" s="328">
        <v>30</v>
      </c>
      <c r="G142" s="328">
        <f t="shared" si="6"/>
        <v>5579.7</v>
      </c>
      <c r="H142" s="328">
        <f t="shared" si="8"/>
        <v>5579.7</v>
      </c>
      <c r="I142" s="328">
        <v>5579.7</v>
      </c>
      <c r="J142" s="329">
        <f t="shared" si="7"/>
        <v>1</v>
      </c>
      <c r="K142" s="328"/>
      <c r="L142" s="328" t="s">
        <v>242</v>
      </c>
      <c r="M142" s="328"/>
      <c r="N142" s="328"/>
      <c r="O142" s="328"/>
    </row>
    <row r="143" customHeight="1" spans="1:15">
      <c r="A143" s="323">
        <v>140</v>
      </c>
      <c r="B143" s="323"/>
      <c r="C143" s="331" t="s">
        <v>247</v>
      </c>
      <c r="D143" s="331"/>
      <c r="E143" s="331">
        <v>81.73</v>
      </c>
      <c r="F143" s="323">
        <v>30</v>
      </c>
      <c r="G143" s="323">
        <f t="shared" si="6"/>
        <v>2451.9</v>
      </c>
      <c r="H143" s="323">
        <f t="shared" si="8"/>
        <v>2451.9</v>
      </c>
      <c r="I143" s="323"/>
      <c r="J143" s="324">
        <f t="shared" si="7"/>
        <v>0</v>
      </c>
      <c r="K143" s="323"/>
      <c r="L143" s="323"/>
      <c r="M143" s="323" t="s">
        <v>248</v>
      </c>
      <c r="N143" s="323"/>
      <c r="O143" s="323"/>
    </row>
    <row r="144" s="315" customFormat="1" customHeight="1" spans="1:15">
      <c r="A144" s="328">
        <v>141</v>
      </c>
      <c r="B144" s="328"/>
      <c r="C144" s="335" t="s">
        <v>249</v>
      </c>
      <c r="D144" s="335"/>
      <c r="E144" s="335">
        <v>81.73</v>
      </c>
      <c r="F144" s="328">
        <v>30</v>
      </c>
      <c r="G144" s="328">
        <f t="shared" si="6"/>
        <v>2451.9</v>
      </c>
      <c r="H144" s="328">
        <f t="shared" si="8"/>
        <v>2451.9</v>
      </c>
      <c r="I144" s="328">
        <v>2451.9</v>
      </c>
      <c r="J144" s="329">
        <f t="shared" si="7"/>
        <v>1</v>
      </c>
      <c r="K144" s="328"/>
      <c r="L144" s="328" t="s">
        <v>46</v>
      </c>
      <c r="M144" s="328"/>
      <c r="N144" s="328"/>
      <c r="O144" s="328"/>
    </row>
    <row r="145" customHeight="1" spans="1:15">
      <c r="A145" s="323">
        <v>142</v>
      </c>
      <c r="B145" s="323"/>
      <c r="C145" s="331" t="s">
        <v>250</v>
      </c>
      <c r="D145" s="331"/>
      <c r="E145" s="331">
        <v>185.99</v>
      </c>
      <c r="F145" s="323">
        <v>30</v>
      </c>
      <c r="G145" s="323">
        <f t="shared" si="6"/>
        <v>5579.7</v>
      </c>
      <c r="H145" s="323">
        <v>3347.82</v>
      </c>
      <c r="I145" s="323"/>
      <c r="J145" s="324">
        <f t="shared" si="7"/>
        <v>0</v>
      </c>
      <c r="K145" s="323"/>
      <c r="L145" s="323"/>
      <c r="M145" s="323" t="s">
        <v>251</v>
      </c>
      <c r="N145" s="323"/>
      <c r="O145" s="323"/>
    </row>
    <row r="146" s="315" customFormat="1" customHeight="1" spans="1:15">
      <c r="A146" s="328">
        <v>143</v>
      </c>
      <c r="B146" s="328"/>
      <c r="C146" s="335" t="s">
        <v>252</v>
      </c>
      <c r="D146" s="335"/>
      <c r="E146" s="335">
        <v>185.99</v>
      </c>
      <c r="F146" s="328">
        <v>30</v>
      </c>
      <c r="G146" s="328">
        <f t="shared" si="6"/>
        <v>5579.7</v>
      </c>
      <c r="H146" s="328">
        <f t="shared" si="8"/>
        <v>5579.7</v>
      </c>
      <c r="I146" s="328">
        <v>5579.7</v>
      </c>
      <c r="J146" s="329">
        <f t="shared" si="7"/>
        <v>1</v>
      </c>
      <c r="K146" s="328" t="s">
        <v>17</v>
      </c>
      <c r="L146" s="328" t="s">
        <v>253</v>
      </c>
      <c r="M146" s="328"/>
      <c r="N146" s="328"/>
      <c r="O146" s="328"/>
    </row>
    <row r="147" s="315" customFormat="1" customHeight="1" spans="1:15">
      <c r="A147" s="328">
        <v>144</v>
      </c>
      <c r="B147" s="328"/>
      <c r="C147" s="335" t="s">
        <v>254</v>
      </c>
      <c r="D147" s="335"/>
      <c r="E147" s="335">
        <v>81.73</v>
      </c>
      <c r="F147" s="328">
        <v>30</v>
      </c>
      <c r="G147" s="328">
        <f t="shared" si="6"/>
        <v>2451.9</v>
      </c>
      <c r="H147" s="328">
        <f t="shared" si="8"/>
        <v>2451.9</v>
      </c>
      <c r="I147" s="328">
        <v>2451.9</v>
      </c>
      <c r="J147" s="329">
        <f t="shared" si="7"/>
        <v>1</v>
      </c>
      <c r="K147" s="328"/>
      <c r="L147" s="328" t="s">
        <v>194</v>
      </c>
      <c r="M147" s="328"/>
      <c r="N147" s="328"/>
      <c r="O147" s="328"/>
    </row>
    <row r="148" s="315" customFormat="1" customHeight="1" spans="1:15">
      <c r="A148" s="328">
        <v>145</v>
      </c>
      <c r="B148" s="328"/>
      <c r="C148" s="335" t="s">
        <v>255</v>
      </c>
      <c r="D148" s="335"/>
      <c r="E148" s="335">
        <v>81.73</v>
      </c>
      <c r="F148" s="328">
        <v>30</v>
      </c>
      <c r="G148" s="328">
        <f t="shared" si="6"/>
        <v>2451.9</v>
      </c>
      <c r="H148" s="328">
        <f t="shared" si="8"/>
        <v>2451.9</v>
      </c>
      <c r="I148" s="328">
        <v>2451.9</v>
      </c>
      <c r="J148" s="329">
        <f t="shared" si="7"/>
        <v>1</v>
      </c>
      <c r="K148" s="328"/>
      <c r="L148" s="328" t="s">
        <v>217</v>
      </c>
      <c r="M148" s="328"/>
      <c r="N148" s="328"/>
      <c r="O148" s="328"/>
    </row>
    <row r="149" s="344" customFormat="1" customHeight="1" spans="1:15">
      <c r="A149" s="352">
        <v>146</v>
      </c>
      <c r="B149" s="352"/>
      <c r="C149" s="353" t="s">
        <v>256</v>
      </c>
      <c r="D149" s="353"/>
      <c r="E149" s="353">
        <v>185.99</v>
      </c>
      <c r="F149" s="352">
        <v>30</v>
      </c>
      <c r="G149" s="352">
        <f t="shared" si="6"/>
        <v>5579.7</v>
      </c>
      <c r="H149" s="352">
        <f>G149*0.6</f>
        <v>3347.82</v>
      </c>
      <c r="I149" s="352">
        <v>3347.82</v>
      </c>
      <c r="J149" s="359">
        <f t="shared" si="7"/>
        <v>1</v>
      </c>
      <c r="K149" s="352" t="s">
        <v>17</v>
      </c>
      <c r="L149" s="352" t="s">
        <v>144</v>
      </c>
      <c r="M149" s="352" t="s">
        <v>257</v>
      </c>
      <c r="N149" s="352"/>
      <c r="O149" s="352"/>
    </row>
    <row r="150" customHeight="1" spans="1:15">
      <c r="A150" s="323">
        <v>147</v>
      </c>
      <c r="B150" s="323"/>
      <c r="C150" s="331" t="s">
        <v>258</v>
      </c>
      <c r="D150" s="331"/>
      <c r="E150" s="331">
        <v>185.99</v>
      </c>
      <c r="F150" s="323">
        <v>30</v>
      </c>
      <c r="G150" s="323">
        <f t="shared" si="6"/>
        <v>5579.7</v>
      </c>
      <c r="H150" s="323">
        <f t="shared" si="8"/>
        <v>5579.7</v>
      </c>
      <c r="I150" s="323"/>
      <c r="J150" s="324">
        <f t="shared" si="7"/>
        <v>0</v>
      </c>
      <c r="K150" s="323"/>
      <c r="L150" s="323"/>
      <c r="M150" s="323" t="s">
        <v>259</v>
      </c>
      <c r="N150" s="323"/>
      <c r="O150" s="323"/>
    </row>
    <row r="151" s="315" customFormat="1" customHeight="1" spans="1:15">
      <c r="A151" s="328">
        <v>148</v>
      </c>
      <c r="B151" s="328"/>
      <c r="C151" s="335" t="s">
        <v>260</v>
      </c>
      <c r="D151" s="335"/>
      <c r="E151" s="335">
        <v>81.73</v>
      </c>
      <c r="F151" s="328">
        <v>30</v>
      </c>
      <c r="G151" s="328">
        <f t="shared" si="6"/>
        <v>2451.9</v>
      </c>
      <c r="H151" s="328">
        <f t="shared" si="8"/>
        <v>2451.9</v>
      </c>
      <c r="I151" s="328">
        <v>2451.9</v>
      </c>
      <c r="J151" s="329">
        <f t="shared" si="7"/>
        <v>1</v>
      </c>
      <c r="K151" s="328"/>
      <c r="L151" s="328" t="s">
        <v>38</v>
      </c>
      <c r="M151" s="328"/>
      <c r="N151" s="328"/>
      <c r="O151" s="328"/>
    </row>
    <row r="152" s="315" customFormat="1" customHeight="1" spans="1:15">
      <c r="A152" s="328">
        <v>149</v>
      </c>
      <c r="B152" s="328"/>
      <c r="C152" s="335" t="s">
        <v>261</v>
      </c>
      <c r="D152" s="335"/>
      <c r="E152" s="335">
        <v>81.73</v>
      </c>
      <c r="F152" s="328">
        <v>30</v>
      </c>
      <c r="G152" s="328">
        <f t="shared" si="6"/>
        <v>2451.9</v>
      </c>
      <c r="H152" s="328">
        <f t="shared" si="8"/>
        <v>2451.9</v>
      </c>
      <c r="I152" s="328">
        <v>2451.9</v>
      </c>
      <c r="J152" s="329">
        <f t="shared" si="7"/>
        <v>1</v>
      </c>
      <c r="K152" s="328"/>
      <c r="L152" s="328" t="s">
        <v>190</v>
      </c>
      <c r="M152" s="328"/>
      <c r="N152" s="328"/>
      <c r="O152" s="328"/>
    </row>
    <row r="153" s="315" customFormat="1" customHeight="1" spans="1:15">
      <c r="A153" s="328">
        <v>150</v>
      </c>
      <c r="B153" s="328"/>
      <c r="C153" s="335" t="s">
        <v>262</v>
      </c>
      <c r="D153" s="335"/>
      <c r="E153" s="335">
        <v>185.99</v>
      </c>
      <c r="F153" s="328">
        <v>30</v>
      </c>
      <c r="G153" s="328">
        <f t="shared" si="6"/>
        <v>5579.7</v>
      </c>
      <c r="H153" s="328">
        <f t="shared" si="8"/>
        <v>5579.7</v>
      </c>
      <c r="I153" s="328">
        <v>5579.7</v>
      </c>
      <c r="J153" s="329">
        <f t="shared" si="7"/>
        <v>1</v>
      </c>
      <c r="K153" s="328"/>
      <c r="L153" s="328" t="s">
        <v>106</v>
      </c>
      <c r="M153" s="328"/>
      <c r="N153" s="328"/>
      <c r="O153" s="328"/>
    </row>
    <row r="154" s="315" customFormat="1" customHeight="1" spans="1:15">
      <c r="A154" s="328">
        <v>151</v>
      </c>
      <c r="B154" s="328"/>
      <c r="C154" s="335" t="s">
        <v>263</v>
      </c>
      <c r="D154" s="335"/>
      <c r="E154" s="335">
        <v>185.99</v>
      </c>
      <c r="F154" s="328">
        <v>30</v>
      </c>
      <c r="G154" s="328">
        <f t="shared" si="6"/>
        <v>5579.7</v>
      </c>
      <c r="H154" s="328">
        <f t="shared" si="8"/>
        <v>5579.7</v>
      </c>
      <c r="I154" s="328">
        <v>5579.7</v>
      </c>
      <c r="J154" s="329">
        <f t="shared" si="7"/>
        <v>1</v>
      </c>
      <c r="K154" s="328"/>
      <c r="L154" s="328" t="s">
        <v>43</v>
      </c>
      <c r="M154" s="328"/>
      <c r="N154" s="328"/>
      <c r="O154" s="328"/>
    </row>
    <row r="155" customHeight="1" spans="1:15">
      <c r="A155" s="323">
        <v>152</v>
      </c>
      <c r="B155" s="323"/>
      <c r="C155" s="331" t="s">
        <v>264</v>
      </c>
      <c r="D155" s="331"/>
      <c r="E155" s="331">
        <v>81.73</v>
      </c>
      <c r="F155" s="323">
        <v>30</v>
      </c>
      <c r="G155" s="323">
        <f t="shared" si="6"/>
        <v>2451.9</v>
      </c>
      <c r="H155" s="323">
        <v>1471.14</v>
      </c>
      <c r="I155" s="323"/>
      <c r="J155" s="324">
        <f t="shared" si="7"/>
        <v>0</v>
      </c>
      <c r="K155" s="323"/>
      <c r="L155" s="323"/>
      <c r="M155" s="323" t="s">
        <v>265</v>
      </c>
      <c r="N155" s="323"/>
      <c r="O155" s="323"/>
    </row>
    <row r="156" s="315" customFormat="1" customHeight="1" spans="1:15">
      <c r="A156" s="328">
        <v>153</v>
      </c>
      <c r="B156" s="328"/>
      <c r="C156" s="335" t="s">
        <v>266</v>
      </c>
      <c r="D156" s="335"/>
      <c r="E156" s="335">
        <v>81.73</v>
      </c>
      <c r="F156" s="328">
        <v>30</v>
      </c>
      <c r="G156" s="328">
        <f t="shared" si="6"/>
        <v>2451.9</v>
      </c>
      <c r="H156" s="328">
        <f t="shared" si="8"/>
        <v>2451.9</v>
      </c>
      <c r="I156" s="328">
        <v>2451.9</v>
      </c>
      <c r="J156" s="329">
        <f t="shared" si="7"/>
        <v>1</v>
      </c>
      <c r="K156" s="328"/>
      <c r="L156" s="328" t="s">
        <v>136</v>
      </c>
      <c r="M156" s="328"/>
      <c r="N156" s="328"/>
      <c r="O156" s="328"/>
    </row>
    <row r="157" s="315" customFormat="1" customHeight="1" spans="1:15">
      <c r="A157" s="328">
        <v>154</v>
      </c>
      <c r="B157" s="328"/>
      <c r="C157" s="335" t="s">
        <v>267</v>
      </c>
      <c r="D157" s="335"/>
      <c r="E157" s="335">
        <v>185.99</v>
      </c>
      <c r="F157" s="328">
        <v>30</v>
      </c>
      <c r="G157" s="328">
        <f t="shared" si="6"/>
        <v>5579.7</v>
      </c>
      <c r="H157" s="328">
        <f t="shared" si="8"/>
        <v>5579.7</v>
      </c>
      <c r="I157" s="328">
        <v>5579.7</v>
      </c>
      <c r="J157" s="329">
        <f t="shared" si="7"/>
        <v>1</v>
      </c>
      <c r="K157" s="328"/>
      <c r="L157" s="328" t="s">
        <v>38</v>
      </c>
      <c r="M157" s="328"/>
      <c r="N157" s="328"/>
      <c r="O157" s="328"/>
    </row>
    <row r="158" s="315" customFormat="1" customHeight="1" spans="1:15">
      <c r="A158" s="328">
        <v>155</v>
      </c>
      <c r="B158" s="328"/>
      <c r="C158" s="335" t="s">
        <v>268</v>
      </c>
      <c r="D158" s="335"/>
      <c r="E158" s="335">
        <v>180.59</v>
      </c>
      <c r="F158" s="328">
        <v>30</v>
      </c>
      <c r="G158" s="328">
        <f t="shared" si="6"/>
        <v>5417.7</v>
      </c>
      <c r="H158" s="328">
        <f t="shared" si="8"/>
        <v>5417.7</v>
      </c>
      <c r="I158" s="328">
        <v>5417.7</v>
      </c>
      <c r="J158" s="329">
        <f t="shared" si="7"/>
        <v>1</v>
      </c>
      <c r="K158" s="328"/>
      <c r="L158" s="328" t="s">
        <v>46</v>
      </c>
      <c r="M158" s="328"/>
      <c r="N158" s="328"/>
      <c r="O158" s="328"/>
    </row>
    <row r="159" s="315" customFormat="1" customHeight="1" spans="1:15">
      <c r="A159" s="328">
        <v>156</v>
      </c>
      <c r="B159" s="328"/>
      <c r="C159" s="335" t="s">
        <v>269</v>
      </c>
      <c r="D159" s="335"/>
      <c r="E159" s="335">
        <v>76.74</v>
      </c>
      <c r="F159" s="328">
        <v>30</v>
      </c>
      <c r="G159" s="328">
        <f t="shared" si="6"/>
        <v>2302.2</v>
      </c>
      <c r="H159" s="328">
        <f t="shared" si="8"/>
        <v>2302.2</v>
      </c>
      <c r="I159" s="328">
        <v>2302.2</v>
      </c>
      <c r="J159" s="329">
        <f t="shared" si="7"/>
        <v>1</v>
      </c>
      <c r="K159" s="328"/>
      <c r="L159" s="328" t="s">
        <v>97</v>
      </c>
      <c r="M159" s="328"/>
      <c r="N159" s="328"/>
      <c r="O159" s="328"/>
    </row>
    <row r="160" s="315" customFormat="1" customHeight="1" spans="1:15">
      <c r="A160" s="328">
        <v>157</v>
      </c>
      <c r="B160" s="328"/>
      <c r="C160" s="335" t="s">
        <v>270</v>
      </c>
      <c r="D160" s="335"/>
      <c r="E160" s="335">
        <v>77.06</v>
      </c>
      <c r="F160" s="328">
        <v>30</v>
      </c>
      <c r="G160" s="328">
        <f t="shared" si="6"/>
        <v>2311.8</v>
      </c>
      <c r="H160" s="328">
        <f t="shared" si="8"/>
        <v>2311.8</v>
      </c>
      <c r="I160" s="328">
        <v>2311.8</v>
      </c>
      <c r="J160" s="329">
        <f t="shared" si="7"/>
        <v>1</v>
      </c>
      <c r="K160" s="328" t="s">
        <v>140</v>
      </c>
      <c r="L160" s="328" t="s">
        <v>141</v>
      </c>
      <c r="M160" s="328"/>
      <c r="N160" s="328"/>
      <c r="O160" s="328"/>
    </row>
    <row r="161" s="315" customFormat="1" customHeight="1" spans="1:15">
      <c r="A161" s="328">
        <v>158</v>
      </c>
      <c r="B161" s="328"/>
      <c r="C161" s="335" t="s">
        <v>271</v>
      </c>
      <c r="D161" s="335"/>
      <c r="E161" s="335">
        <v>180.59</v>
      </c>
      <c r="F161" s="328">
        <v>30</v>
      </c>
      <c r="G161" s="328">
        <f t="shared" si="6"/>
        <v>5417.7</v>
      </c>
      <c r="H161" s="328">
        <f t="shared" si="8"/>
        <v>5417.7</v>
      </c>
      <c r="I161" s="328">
        <v>5417.7</v>
      </c>
      <c r="J161" s="329">
        <f t="shared" si="7"/>
        <v>1</v>
      </c>
      <c r="K161" s="328"/>
      <c r="L161" s="328" t="s">
        <v>38</v>
      </c>
      <c r="M161" s="328"/>
      <c r="N161" s="328"/>
      <c r="O161" s="328"/>
    </row>
    <row r="162" s="315" customFormat="1" customHeight="1" spans="1:15">
      <c r="A162" s="328">
        <v>159</v>
      </c>
      <c r="B162" s="328"/>
      <c r="C162" s="335" t="s">
        <v>272</v>
      </c>
      <c r="D162" s="335"/>
      <c r="E162" s="335">
        <v>271.61</v>
      </c>
      <c r="F162" s="328">
        <v>30</v>
      </c>
      <c r="G162" s="328">
        <f t="shared" si="6"/>
        <v>8148.3</v>
      </c>
      <c r="H162" s="328">
        <f t="shared" si="8"/>
        <v>8148.3</v>
      </c>
      <c r="I162" s="328">
        <v>8148.3</v>
      </c>
      <c r="J162" s="329">
        <f t="shared" si="7"/>
        <v>1</v>
      </c>
      <c r="K162" s="328"/>
      <c r="L162" s="328" t="s">
        <v>46</v>
      </c>
      <c r="M162" s="328"/>
      <c r="N162" s="328"/>
      <c r="O162" s="328"/>
    </row>
    <row r="163" customHeight="1" spans="1:15">
      <c r="A163" s="323">
        <v>160</v>
      </c>
      <c r="B163" s="323"/>
      <c r="C163" s="331" t="s">
        <v>273</v>
      </c>
      <c r="D163" s="331"/>
      <c r="E163" s="331">
        <v>139.65</v>
      </c>
      <c r="F163" s="323">
        <v>30</v>
      </c>
      <c r="G163" s="323">
        <f t="shared" si="6"/>
        <v>4189.5</v>
      </c>
      <c r="H163" s="323">
        <f t="shared" si="8"/>
        <v>4189.5</v>
      </c>
      <c r="I163" s="323"/>
      <c r="J163" s="324">
        <f t="shared" si="7"/>
        <v>0</v>
      </c>
      <c r="K163" s="323"/>
      <c r="L163" s="323"/>
      <c r="M163" s="323" t="s">
        <v>274</v>
      </c>
      <c r="N163" s="323"/>
      <c r="O163" s="323"/>
    </row>
    <row r="164" s="315" customFormat="1" customHeight="1" spans="1:15">
      <c r="A164" s="328">
        <v>161</v>
      </c>
      <c r="B164" s="328"/>
      <c r="C164" s="335" t="s">
        <v>275</v>
      </c>
      <c r="D164" s="335"/>
      <c r="E164" s="335">
        <v>269.54</v>
      </c>
      <c r="F164" s="328">
        <v>30</v>
      </c>
      <c r="G164" s="328">
        <f t="shared" si="6"/>
        <v>8086.2</v>
      </c>
      <c r="H164" s="328">
        <f t="shared" si="8"/>
        <v>8086.2</v>
      </c>
      <c r="I164" s="328">
        <v>8086.2</v>
      </c>
      <c r="J164" s="329">
        <f t="shared" si="7"/>
        <v>1</v>
      </c>
      <c r="K164" s="328"/>
      <c r="L164" s="328" t="s">
        <v>46</v>
      </c>
      <c r="M164" s="328"/>
      <c r="N164" s="328"/>
      <c r="O164" s="328"/>
    </row>
    <row r="165" s="315" customFormat="1" customHeight="1" spans="1:15">
      <c r="A165" s="328">
        <v>162</v>
      </c>
      <c r="B165" s="328"/>
      <c r="C165" s="335" t="s">
        <v>276</v>
      </c>
      <c r="D165" s="335"/>
      <c r="E165" s="335">
        <v>168.62</v>
      </c>
      <c r="F165" s="328">
        <v>30</v>
      </c>
      <c r="G165" s="328">
        <f t="shared" si="6"/>
        <v>5058.6</v>
      </c>
      <c r="H165" s="328">
        <f t="shared" si="8"/>
        <v>5058.6</v>
      </c>
      <c r="I165" s="328">
        <v>5058.6</v>
      </c>
      <c r="J165" s="329">
        <f t="shared" si="7"/>
        <v>1</v>
      </c>
      <c r="K165" s="328"/>
      <c r="L165" s="328" t="s">
        <v>46</v>
      </c>
      <c r="M165" s="328"/>
      <c r="N165" s="328"/>
      <c r="O165" s="328"/>
    </row>
    <row r="166" s="315" customFormat="1" customHeight="1" spans="1:15">
      <c r="A166" s="328">
        <v>163</v>
      </c>
      <c r="B166" s="328"/>
      <c r="C166" s="335" t="s">
        <v>277</v>
      </c>
      <c r="D166" s="335"/>
      <c r="E166" s="335">
        <v>132.83</v>
      </c>
      <c r="F166" s="328">
        <v>30</v>
      </c>
      <c r="G166" s="328">
        <f t="shared" si="6"/>
        <v>3984.9</v>
      </c>
      <c r="H166" s="328">
        <f t="shared" si="8"/>
        <v>3984.9</v>
      </c>
      <c r="I166" s="328">
        <v>3984.9</v>
      </c>
      <c r="J166" s="329">
        <f t="shared" si="7"/>
        <v>1</v>
      </c>
      <c r="K166" s="328" t="s">
        <v>77</v>
      </c>
      <c r="L166" s="328" t="s">
        <v>80</v>
      </c>
      <c r="M166" s="328"/>
      <c r="N166" s="328"/>
      <c r="O166" s="328"/>
    </row>
    <row r="167" s="315" customFormat="1" customHeight="1" spans="1:15">
      <c r="A167" s="328">
        <v>164</v>
      </c>
      <c r="B167" s="328"/>
      <c r="C167" s="335" t="s">
        <v>278</v>
      </c>
      <c r="D167" s="335"/>
      <c r="E167" s="335">
        <v>167.66</v>
      </c>
      <c r="F167" s="328">
        <v>30</v>
      </c>
      <c r="G167" s="328">
        <f t="shared" si="6"/>
        <v>5029.8</v>
      </c>
      <c r="H167" s="328">
        <f t="shared" si="8"/>
        <v>5029.8</v>
      </c>
      <c r="I167" s="328">
        <v>5029.8</v>
      </c>
      <c r="J167" s="329">
        <f t="shared" si="7"/>
        <v>1</v>
      </c>
      <c r="K167" s="328"/>
      <c r="L167" s="328" t="s">
        <v>190</v>
      </c>
      <c r="M167" s="328"/>
      <c r="N167" s="328"/>
      <c r="O167" s="328"/>
    </row>
    <row r="168" s="315" customFormat="1" customHeight="1" spans="1:15">
      <c r="A168" s="328">
        <v>165</v>
      </c>
      <c r="B168" s="328"/>
      <c r="C168" s="335" t="s">
        <v>279</v>
      </c>
      <c r="D168" s="335"/>
      <c r="E168" s="335">
        <v>131.87</v>
      </c>
      <c r="F168" s="328">
        <v>30</v>
      </c>
      <c r="G168" s="328">
        <f t="shared" si="6"/>
        <v>3956.1</v>
      </c>
      <c r="H168" s="328">
        <f t="shared" si="8"/>
        <v>3956.1</v>
      </c>
      <c r="I168" s="328">
        <v>3956.1</v>
      </c>
      <c r="J168" s="329">
        <f t="shared" si="7"/>
        <v>1</v>
      </c>
      <c r="K168" s="328"/>
      <c r="L168" s="328" t="s">
        <v>83</v>
      </c>
      <c r="M168" s="328"/>
      <c r="N168" s="328"/>
      <c r="O168" s="328"/>
    </row>
    <row r="169" customHeight="1" spans="1:15">
      <c r="A169" s="323">
        <v>166</v>
      </c>
      <c r="B169" s="323"/>
      <c r="C169" s="331" t="s">
        <v>280</v>
      </c>
      <c r="D169" s="331"/>
      <c r="E169" s="331">
        <v>132.83</v>
      </c>
      <c r="F169" s="323">
        <v>30</v>
      </c>
      <c r="G169" s="323">
        <f t="shared" si="6"/>
        <v>3984.9</v>
      </c>
      <c r="H169" s="323">
        <v>2390.94</v>
      </c>
      <c r="I169" s="323"/>
      <c r="J169" s="324">
        <f t="shared" si="7"/>
        <v>0</v>
      </c>
      <c r="K169" s="323"/>
      <c r="L169" s="323"/>
      <c r="M169" s="323" t="s">
        <v>281</v>
      </c>
      <c r="N169" s="323"/>
      <c r="O169" s="323"/>
    </row>
    <row r="170" s="315" customFormat="1" customHeight="1" spans="1:15">
      <c r="A170" s="328">
        <v>167</v>
      </c>
      <c r="B170" s="328"/>
      <c r="C170" s="335" t="s">
        <v>282</v>
      </c>
      <c r="D170" s="335"/>
      <c r="E170" s="335">
        <v>167.66</v>
      </c>
      <c r="F170" s="328">
        <v>30</v>
      </c>
      <c r="G170" s="328">
        <f t="shared" si="6"/>
        <v>5029.8</v>
      </c>
      <c r="H170" s="328">
        <f t="shared" si="8"/>
        <v>5029.8</v>
      </c>
      <c r="I170" s="328">
        <v>5029.8</v>
      </c>
      <c r="J170" s="329">
        <f t="shared" si="7"/>
        <v>1</v>
      </c>
      <c r="K170" s="328"/>
      <c r="L170" s="328" t="s">
        <v>43</v>
      </c>
      <c r="M170" s="328"/>
      <c r="N170" s="328"/>
      <c r="O170" s="328"/>
    </row>
    <row r="171" customHeight="1" spans="1:15">
      <c r="A171" s="323">
        <v>168</v>
      </c>
      <c r="B171" s="323"/>
      <c r="C171" s="331" t="s">
        <v>283</v>
      </c>
      <c r="D171" s="331"/>
      <c r="E171" s="331">
        <v>131.87</v>
      </c>
      <c r="F171" s="323">
        <v>30</v>
      </c>
      <c r="G171" s="323">
        <f t="shared" si="6"/>
        <v>3956.1</v>
      </c>
      <c r="H171" s="323">
        <f t="shared" si="8"/>
        <v>3956.1</v>
      </c>
      <c r="I171" s="323"/>
      <c r="J171" s="324">
        <f t="shared" si="7"/>
        <v>0</v>
      </c>
      <c r="K171" s="323"/>
      <c r="L171" s="323"/>
      <c r="M171" s="323" t="s">
        <v>284</v>
      </c>
      <c r="N171" s="323"/>
      <c r="O171" s="323"/>
    </row>
    <row r="172" s="315" customFormat="1" customHeight="1" spans="1:15">
      <c r="A172" s="328">
        <v>169</v>
      </c>
      <c r="B172" s="328"/>
      <c r="C172" s="335" t="s">
        <v>285</v>
      </c>
      <c r="D172" s="335"/>
      <c r="E172" s="335">
        <v>132.83</v>
      </c>
      <c r="F172" s="328">
        <v>30</v>
      </c>
      <c r="G172" s="328">
        <f t="shared" si="6"/>
        <v>3984.9</v>
      </c>
      <c r="H172" s="328">
        <f t="shared" si="8"/>
        <v>3984.9</v>
      </c>
      <c r="I172" s="328">
        <v>3984.9</v>
      </c>
      <c r="J172" s="329">
        <f t="shared" si="7"/>
        <v>1</v>
      </c>
      <c r="K172" s="328"/>
      <c r="L172" s="328" t="s">
        <v>97</v>
      </c>
      <c r="M172" s="328"/>
      <c r="N172" s="328"/>
      <c r="O172" s="328"/>
    </row>
    <row r="173" customHeight="1" spans="1:15">
      <c r="A173" s="323">
        <v>170</v>
      </c>
      <c r="B173" s="323"/>
      <c r="C173" s="331" t="s">
        <v>286</v>
      </c>
      <c r="D173" s="331"/>
      <c r="E173" s="331">
        <v>167.66</v>
      </c>
      <c r="F173" s="323">
        <v>30</v>
      </c>
      <c r="G173" s="323">
        <f t="shared" si="6"/>
        <v>5029.8</v>
      </c>
      <c r="H173" s="323">
        <f t="shared" si="8"/>
        <v>5029.8</v>
      </c>
      <c r="I173" s="323"/>
      <c r="J173" s="324">
        <f t="shared" si="7"/>
        <v>0</v>
      </c>
      <c r="K173" s="323"/>
      <c r="L173" s="323"/>
      <c r="M173" s="323" t="s">
        <v>287</v>
      </c>
      <c r="N173" s="323"/>
      <c r="O173" s="323"/>
    </row>
    <row r="174" s="315" customFormat="1" customHeight="1" spans="1:15">
      <c r="A174" s="328">
        <v>171</v>
      </c>
      <c r="B174" s="328"/>
      <c r="C174" s="335" t="s">
        <v>288</v>
      </c>
      <c r="D174" s="335"/>
      <c r="E174" s="335">
        <v>131.87</v>
      </c>
      <c r="F174" s="328">
        <v>30</v>
      </c>
      <c r="G174" s="328">
        <f t="shared" si="6"/>
        <v>3956.1</v>
      </c>
      <c r="H174" s="328">
        <f t="shared" si="8"/>
        <v>3956.1</v>
      </c>
      <c r="I174" s="328">
        <v>3956.1</v>
      </c>
      <c r="J174" s="329">
        <f t="shared" si="7"/>
        <v>1</v>
      </c>
      <c r="K174" s="328" t="s">
        <v>29</v>
      </c>
      <c r="L174" s="328" t="s">
        <v>36</v>
      </c>
      <c r="M174" s="328"/>
      <c r="N174" s="328"/>
      <c r="O174" s="328"/>
    </row>
    <row r="175" s="315" customFormat="1" customHeight="1" spans="1:15">
      <c r="A175" s="328">
        <v>172</v>
      </c>
      <c r="B175" s="328"/>
      <c r="C175" s="335" t="s">
        <v>289</v>
      </c>
      <c r="D175" s="335"/>
      <c r="E175" s="335">
        <v>132.83</v>
      </c>
      <c r="F175" s="328">
        <v>30</v>
      </c>
      <c r="G175" s="328">
        <f t="shared" si="6"/>
        <v>3984.9</v>
      </c>
      <c r="H175" s="328">
        <f t="shared" si="8"/>
        <v>3984.9</v>
      </c>
      <c r="I175" s="328">
        <v>3984.9</v>
      </c>
      <c r="J175" s="329">
        <f t="shared" si="7"/>
        <v>1</v>
      </c>
      <c r="K175" s="328"/>
      <c r="L175" s="328" t="s">
        <v>217</v>
      </c>
      <c r="M175" s="328"/>
      <c r="N175" s="328"/>
      <c r="O175" s="328"/>
    </row>
    <row r="176" s="315" customFormat="1" customHeight="1" spans="1:15">
      <c r="A176" s="328">
        <v>173</v>
      </c>
      <c r="B176" s="328"/>
      <c r="C176" s="335" t="s">
        <v>290</v>
      </c>
      <c r="D176" s="335"/>
      <c r="E176" s="335">
        <v>167.66</v>
      </c>
      <c r="F176" s="328">
        <v>30</v>
      </c>
      <c r="G176" s="328">
        <f t="shared" si="6"/>
        <v>5029.8</v>
      </c>
      <c r="H176" s="328">
        <f t="shared" si="8"/>
        <v>5029.8</v>
      </c>
      <c r="I176" s="328">
        <v>5029.8</v>
      </c>
      <c r="J176" s="329">
        <f t="shared" si="7"/>
        <v>1</v>
      </c>
      <c r="K176" s="328"/>
      <c r="L176" s="328" t="s">
        <v>46</v>
      </c>
      <c r="M176" s="328"/>
      <c r="N176" s="328"/>
      <c r="O176" s="328"/>
    </row>
    <row r="177" s="315" customFormat="1" customHeight="1" spans="1:15">
      <c r="A177" s="328">
        <v>174</v>
      </c>
      <c r="B177" s="328"/>
      <c r="C177" s="335" t="s">
        <v>291</v>
      </c>
      <c r="D177" s="335"/>
      <c r="E177" s="335">
        <v>131.87</v>
      </c>
      <c r="F177" s="328">
        <v>30</v>
      </c>
      <c r="G177" s="328">
        <f t="shared" si="6"/>
        <v>3956.1</v>
      </c>
      <c r="H177" s="328">
        <f t="shared" si="8"/>
        <v>3956.1</v>
      </c>
      <c r="I177" s="328">
        <v>3956.1</v>
      </c>
      <c r="J177" s="329">
        <f t="shared" si="7"/>
        <v>1</v>
      </c>
      <c r="K177" s="328" t="s">
        <v>45</v>
      </c>
      <c r="L177" s="328" t="s">
        <v>147</v>
      </c>
      <c r="M177" s="328"/>
      <c r="N177" s="328"/>
      <c r="O177" s="328"/>
    </row>
    <row r="178" customHeight="1" spans="1:15">
      <c r="A178" s="323">
        <v>175</v>
      </c>
      <c r="B178" s="323"/>
      <c r="C178" s="331" t="s">
        <v>292</v>
      </c>
      <c r="D178" s="331"/>
      <c r="E178" s="331">
        <v>132.83</v>
      </c>
      <c r="F178" s="323">
        <v>30</v>
      </c>
      <c r="G178" s="323">
        <f t="shared" si="6"/>
        <v>3984.9</v>
      </c>
      <c r="H178" s="323">
        <v>2390.94</v>
      </c>
      <c r="I178" s="323"/>
      <c r="J178" s="324">
        <f t="shared" si="7"/>
        <v>0</v>
      </c>
      <c r="K178" s="323"/>
      <c r="L178" s="323"/>
      <c r="M178" s="323" t="s">
        <v>293</v>
      </c>
      <c r="N178" s="323"/>
      <c r="O178" s="323"/>
    </row>
    <row r="179" s="315" customFormat="1" customHeight="1" spans="1:15">
      <c r="A179" s="328">
        <v>176</v>
      </c>
      <c r="B179" s="328"/>
      <c r="C179" s="335" t="s">
        <v>294</v>
      </c>
      <c r="D179" s="335"/>
      <c r="E179" s="335">
        <v>167.66</v>
      </c>
      <c r="F179" s="328">
        <v>30</v>
      </c>
      <c r="G179" s="328">
        <f t="shared" si="6"/>
        <v>5029.8</v>
      </c>
      <c r="H179" s="328">
        <f t="shared" si="8"/>
        <v>5029.8</v>
      </c>
      <c r="I179" s="328">
        <v>5029.8</v>
      </c>
      <c r="J179" s="329">
        <f t="shared" si="7"/>
        <v>1</v>
      </c>
      <c r="K179" s="328"/>
      <c r="L179" s="328"/>
      <c r="M179" s="328"/>
      <c r="N179" s="328"/>
      <c r="O179" s="328"/>
    </row>
    <row r="180" s="315" customFormat="1" customHeight="1" spans="1:15">
      <c r="A180" s="328">
        <v>177</v>
      </c>
      <c r="B180" s="328"/>
      <c r="C180" s="335" t="s">
        <v>295</v>
      </c>
      <c r="D180" s="335"/>
      <c r="E180" s="335">
        <v>131.87</v>
      </c>
      <c r="F180" s="328">
        <v>30</v>
      </c>
      <c r="G180" s="328">
        <f t="shared" si="6"/>
        <v>3956.1</v>
      </c>
      <c r="H180" s="328">
        <f t="shared" si="8"/>
        <v>3956.1</v>
      </c>
      <c r="I180" s="328">
        <v>3956.1</v>
      </c>
      <c r="J180" s="329">
        <f t="shared" si="7"/>
        <v>1</v>
      </c>
      <c r="K180" s="328"/>
      <c r="L180" s="328" t="s">
        <v>43</v>
      </c>
      <c r="M180" s="328"/>
      <c r="N180" s="328"/>
      <c r="O180" s="328"/>
    </row>
    <row r="181" s="315" customFormat="1" customHeight="1" spans="1:15">
      <c r="A181" s="328">
        <v>178</v>
      </c>
      <c r="B181" s="328"/>
      <c r="C181" s="335" t="s">
        <v>296</v>
      </c>
      <c r="D181" s="335"/>
      <c r="E181" s="335">
        <v>132.83</v>
      </c>
      <c r="F181" s="328">
        <v>30</v>
      </c>
      <c r="G181" s="328">
        <f t="shared" si="6"/>
        <v>3984.9</v>
      </c>
      <c r="H181" s="328">
        <f t="shared" si="8"/>
        <v>3984.9</v>
      </c>
      <c r="I181" s="328">
        <v>3984.9</v>
      </c>
      <c r="J181" s="329">
        <f t="shared" si="7"/>
        <v>1</v>
      </c>
      <c r="K181" s="328" t="s">
        <v>29</v>
      </c>
      <c r="L181" s="328" t="s">
        <v>220</v>
      </c>
      <c r="M181" s="328"/>
      <c r="N181" s="328"/>
      <c r="O181" s="328"/>
    </row>
    <row r="182" customHeight="1" spans="1:15">
      <c r="A182" s="323">
        <v>179</v>
      </c>
      <c r="B182" s="323"/>
      <c r="C182" s="331" t="s">
        <v>297</v>
      </c>
      <c r="D182" s="331"/>
      <c r="E182" s="331">
        <v>167.66</v>
      </c>
      <c r="F182" s="323">
        <v>30</v>
      </c>
      <c r="G182" s="323">
        <f t="shared" si="6"/>
        <v>5029.8</v>
      </c>
      <c r="H182" s="323">
        <v>0</v>
      </c>
      <c r="I182" s="323"/>
      <c r="J182" s="324" t="e">
        <f t="shared" si="7"/>
        <v>#DIV/0!</v>
      </c>
      <c r="K182" s="323"/>
      <c r="L182" s="323"/>
      <c r="M182" s="323" t="s">
        <v>24</v>
      </c>
      <c r="N182" s="323"/>
      <c r="O182" s="323"/>
    </row>
    <row r="183" s="315" customFormat="1" customHeight="1" spans="1:15">
      <c r="A183" s="328">
        <v>180</v>
      </c>
      <c r="B183" s="328"/>
      <c r="C183" s="335" t="s">
        <v>298</v>
      </c>
      <c r="D183" s="335"/>
      <c r="E183" s="335">
        <v>131.87</v>
      </c>
      <c r="F183" s="328">
        <v>30</v>
      </c>
      <c r="G183" s="328">
        <f t="shared" si="6"/>
        <v>3956.1</v>
      </c>
      <c r="H183" s="328">
        <f t="shared" si="8"/>
        <v>3956.1</v>
      </c>
      <c r="I183" s="328">
        <v>3956.1</v>
      </c>
      <c r="J183" s="329">
        <f t="shared" si="7"/>
        <v>1</v>
      </c>
      <c r="K183" s="328" t="s">
        <v>29</v>
      </c>
      <c r="L183" s="328" t="s">
        <v>26</v>
      </c>
      <c r="M183" s="328"/>
      <c r="N183" s="328"/>
      <c r="O183" s="328"/>
    </row>
    <row r="184" s="315" customFormat="1" customHeight="1" spans="1:15">
      <c r="A184" s="328">
        <v>181</v>
      </c>
      <c r="B184" s="328"/>
      <c r="C184" s="335" t="s">
        <v>299</v>
      </c>
      <c r="D184" s="335"/>
      <c r="E184" s="335">
        <v>266.01</v>
      </c>
      <c r="F184" s="328">
        <v>30</v>
      </c>
      <c r="G184" s="328">
        <f t="shared" si="6"/>
        <v>7980.3</v>
      </c>
      <c r="H184" s="328">
        <f t="shared" si="8"/>
        <v>7980.3</v>
      </c>
      <c r="I184" s="328">
        <v>7890.3</v>
      </c>
      <c r="J184" s="329">
        <f t="shared" si="7"/>
        <v>0.988722228487651</v>
      </c>
      <c r="K184" s="328"/>
      <c r="L184" s="328" t="s">
        <v>46</v>
      </c>
      <c r="M184" s="328"/>
      <c r="N184" s="328"/>
      <c r="O184" s="328"/>
    </row>
    <row r="185" s="315" customFormat="1" customHeight="1" spans="1:15">
      <c r="A185" s="328">
        <v>182</v>
      </c>
      <c r="B185" s="328"/>
      <c r="C185" s="335" t="s">
        <v>300</v>
      </c>
      <c r="D185" s="335"/>
      <c r="E185" s="335">
        <v>167.66</v>
      </c>
      <c r="F185" s="328">
        <v>30</v>
      </c>
      <c r="G185" s="328">
        <f t="shared" si="6"/>
        <v>5029.8</v>
      </c>
      <c r="H185" s="328">
        <f t="shared" si="8"/>
        <v>5029.8</v>
      </c>
      <c r="I185" s="328">
        <v>5029.8</v>
      </c>
      <c r="J185" s="329">
        <f t="shared" si="7"/>
        <v>1</v>
      </c>
      <c r="K185" s="328"/>
      <c r="L185" s="328" t="s">
        <v>301</v>
      </c>
      <c r="M185" s="328"/>
      <c r="N185" s="328"/>
      <c r="O185" s="328"/>
    </row>
    <row r="186" s="315" customFormat="1" customHeight="1" spans="1:15">
      <c r="A186" s="328">
        <v>183</v>
      </c>
      <c r="B186" s="328"/>
      <c r="C186" s="335" t="s">
        <v>302</v>
      </c>
      <c r="D186" s="335"/>
      <c r="E186" s="335">
        <v>264.02</v>
      </c>
      <c r="F186" s="328">
        <v>30</v>
      </c>
      <c r="G186" s="328">
        <f t="shared" si="6"/>
        <v>7920.6</v>
      </c>
      <c r="H186" s="328">
        <f t="shared" si="8"/>
        <v>7920.6</v>
      </c>
      <c r="I186" s="328">
        <v>7920.6</v>
      </c>
      <c r="J186" s="329">
        <f t="shared" si="7"/>
        <v>1</v>
      </c>
      <c r="K186" s="328"/>
      <c r="L186" s="328" t="s">
        <v>38</v>
      </c>
      <c r="M186" s="328"/>
      <c r="N186" s="328"/>
      <c r="O186" s="328"/>
    </row>
    <row r="187" s="315" customFormat="1" customHeight="1" spans="1:15">
      <c r="A187" s="328">
        <v>184</v>
      </c>
      <c r="B187" s="328"/>
      <c r="C187" s="335" t="s">
        <v>303</v>
      </c>
      <c r="D187" s="335"/>
      <c r="E187" s="335">
        <v>163.45</v>
      </c>
      <c r="F187" s="328">
        <v>30</v>
      </c>
      <c r="G187" s="328">
        <f t="shared" si="6"/>
        <v>4903.5</v>
      </c>
      <c r="H187" s="328">
        <f t="shared" si="8"/>
        <v>4903.5</v>
      </c>
      <c r="I187" s="328">
        <v>4903.5</v>
      </c>
      <c r="J187" s="329">
        <f t="shared" si="7"/>
        <v>1</v>
      </c>
      <c r="K187" s="328"/>
      <c r="L187" s="328" t="s">
        <v>304</v>
      </c>
      <c r="M187" s="328"/>
      <c r="N187" s="328"/>
      <c r="O187" s="328"/>
    </row>
    <row r="188" s="315" customFormat="1" customHeight="1" spans="1:15">
      <c r="A188" s="328">
        <v>185</v>
      </c>
      <c r="B188" s="328"/>
      <c r="C188" s="365" t="s">
        <v>305</v>
      </c>
      <c r="D188" s="365"/>
      <c r="E188" s="365">
        <v>1025.89</v>
      </c>
      <c r="F188" s="361">
        <v>45</v>
      </c>
      <c r="G188" s="366">
        <v>49050.37</v>
      </c>
      <c r="H188" s="328">
        <v>49050.37</v>
      </c>
      <c r="I188" s="361">
        <v>49050.37</v>
      </c>
      <c r="J188" s="329">
        <f t="shared" si="7"/>
        <v>1</v>
      </c>
      <c r="K188" s="328" t="s">
        <v>45</v>
      </c>
      <c r="L188" s="328" t="s">
        <v>33</v>
      </c>
      <c r="M188" s="361" t="s">
        <v>64</v>
      </c>
      <c r="N188" s="328"/>
      <c r="O188" s="328"/>
    </row>
    <row r="189" s="315" customFormat="1" customHeight="1" spans="1:15">
      <c r="A189" s="328">
        <v>186</v>
      </c>
      <c r="B189" s="328"/>
      <c r="C189" s="335" t="s">
        <v>306</v>
      </c>
      <c r="D189" s="335"/>
      <c r="E189" s="335">
        <v>322.8</v>
      </c>
      <c r="F189" s="328">
        <v>30</v>
      </c>
      <c r="G189" s="328">
        <f t="shared" si="6"/>
        <v>9684</v>
      </c>
      <c r="H189" s="328">
        <f t="shared" si="8"/>
        <v>9684</v>
      </c>
      <c r="I189" s="328">
        <v>9684</v>
      </c>
      <c r="J189" s="329">
        <f t="shared" si="7"/>
        <v>1</v>
      </c>
      <c r="K189" s="328" t="s">
        <v>45</v>
      </c>
      <c r="L189" s="328" t="s">
        <v>33</v>
      </c>
      <c r="M189" s="361" t="s">
        <v>64</v>
      </c>
      <c r="N189" s="328"/>
      <c r="O189" s="328"/>
    </row>
    <row r="190" customHeight="1" spans="1:15">
      <c r="A190" s="323">
        <v>187</v>
      </c>
      <c r="B190" s="323"/>
      <c r="C190" s="331" t="s">
        <v>307</v>
      </c>
      <c r="D190" s="331"/>
      <c r="E190" s="331">
        <v>265.79</v>
      </c>
      <c r="F190" s="323">
        <v>30</v>
      </c>
      <c r="G190" s="323">
        <f t="shared" si="6"/>
        <v>7973.7</v>
      </c>
      <c r="H190" s="323">
        <f t="shared" si="8"/>
        <v>7973.7</v>
      </c>
      <c r="I190" s="323"/>
      <c r="J190" s="324">
        <f t="shared" si="7"/>
        <v>0</v>
      </c>
      <c r="K190" s="323"/>
      <c r="L190" s="323"/>
      <c r="M190" s="323" t="s">
        <v>308</v>
      </c>
      <c r="N190" s="323"/>
      <c r="O190" s="323"/>
    </row>
    <row r="191" s="315" customFormat="1" customHeight="1" spans="1:15">
      <c r="A191" s="328">
        <v>188</v>
      </c>
      <c r="B191" s="328"/>
      <c r="C191" s="335" t="s">
        <v>309</v>
      </c>
      <c r="D191" s="335"/>
      <c r="E191" s="335">
        <v>265.93</v>
      </c>
      <c r="F191" s="328">
        <v>30</v>
      </c>
      <c r="G191" s="328">
        <f t="shared" si="6"/>
        <v>7977.9</v>
      </c>
      <c r="H191" s="328">
        <f t="shared" si="8"/>
        <v>7977.9</v>
      </c>
      <c r="I191" s="328">
        <v>7977.9</v>
      </c>
      <c r="J191" s="329">
        <f t="shared" si="7"/>
        <v>1</v>
      </c>
      <c r="K191" s="328"/>
      <c r="L191" s="328" t="s">
        <v>310</v>
      </c>
      <c r="M191" s="328"/>
      <c r="N191" s="328"/>
      <c r="O191" s="328"/>
    </row>
    <row r="192" s="315" customFormat="1" customHeight="1" spans="1:15">
      <c r="A192" s="328">
        <v>189</v>
      </c>
      <c r="B192" s="328"/>
      <c r="C192" s="335" t="s">
        <v>311</v>
      </c>
      <c r="D192" s="335"/>
      <c r="E192" s="335">
        <v>323.21</v>
      </c>
      <c r="F192" s="328">
        <v>30</v>
      </c>
      <c r="G192" s="328">
        <f t="shared" si="6"/>
        <v>9696.3</v>
      </c>
      <c r="H192" s="328">
        <f t="shared" si="8"/>
        <v>9696.3</v>
      </c>
      <c r="I192" s="328">
        <v>9696.3</v>
      </c>
      <c r="J192" s="329">
        <f t="shared" si="7"/>
        <v>1</v>
      </c>
      <c r="K192" s="328" t="s">
        <v>45</v>
      </c>
      <c r="L192" s="328" t="s">
        <v>33</v>
      </c>
      <c r="M192" s="361" t="s">
        <v>64</v>
      </c>
      <c r="N192" s="328"/>
      <c r="O192" s="328"/>
    </row>
    <row r="193" customHeight="1" spans="1:15">
      <c r="A193" s="323">
        <v>190</v>
      </c>
      <c r="B193" s="323"/>
      <c r="C193" s="331" t="s">
        <v>312</v>
      </c>
      <c r="D193" s="331"/>
      <c r="E193" s="331">
        <v>360.83</v>
      </c>
      <c r="F193" s="323">
        <v>30</v>
      </c>
      <c r="G193" s="323"/>
      <c r="H193" s="323"/>
      <c r="I193" s="323"/>
      <c r="J193" s="324" t="e">
        <f t="shared" si="7"/>
        <v>#DIV/0!</v>
      </c>
      <c r="K193" s="323"/>
      <c r="L193" s="323"/>
      <c r="M193" s="323" t="s">
        <v>313</v>
      </c>
      <c r="N193" s="323"/>
      <c r="O193" s="323"/>
    </row>
    <row r="194" s="344" customFormat="1" customHeight="1" spans="1:15">
      <c r="A194" s="352">
        <v>191</v>
      </c>
      <c r="B194" s="352"/>
      <c r="C194" s="353" t="s">
        <v>314</v>
      </c>
      <c r="D194" s="353"/>
      <c r="E194" s="353">
        <v>307.81</v>
      </c>
      <c r="F194" s="352">
        <v>30</v>
      </c>
      <c r="G194" s="352">
        <f t="shared" si="6"/>
        <v>9234.3</v>
      </c>
      <c r="H194" s="352">
        <v>5540.58</v>
      </c>
      <c r="I194" s="352">
        <v>5540.58</v>
      </c>
      <c r="J194" s="359">
        <f t="shared" si="7"/>
        <v>1</v>
      </c>
      <c r="K194" s="352" t="s">
        <v>45</v>
      </c>
      <c r="L194" s="352" t="s">
        <v>33</v>
      </c>
      <c r="M194" s="360" t="s">
        <v>60</v>
      </c>
      <c r="N194" s="352"/>
      <c r="O194" s="352"/>
    </row>
    <row r="195" s="315" customFormat="1" customHeight="1" spans="1:15">
      <c r="A195" s="328">
        <v>192</v>
      </c>
      <c r="B195" s="328"/>
      <c r="C195" s="335" t="s">
        <v>315</v>
      </c>
      <c r="D195" s="335"/>
      <c r="E195" s="335">
        <v>261.1</v>
      </c>
      <c r="F195" s="328">
        <v>30</v>
      </c>
      <c r="G195" s="328">
        <f t="shared" si="6"/>
        <v>7833</v>
      </c>
      <c r="H195" s="328">
        <f t="shared" si="8"/>
        <v>7833</v>
      </c>
      <c r="I195" s="328">
        <v>7833</v>
      </c>
      <c r="J195" s="329">
        <f t="shared" si="7"/>
        <v>1</v>
      </c>
      <c r="K195" s="328" t="s">
        <v>45</v>
      </c>
      <c r="L195" s="328" t="s">
        <v>33</v>
      </c>
      <c r="M195" s="361" t="s">
        <v>64</v>
      </c>
      <c r="N195" s="328"/>
      <c r="O195" s="328"/>
    </row>
    <row r="196" s="344" customFormat="1" customHeight="1" spans="1:15">
      <c r="A196" s="352">
        <v>193</v>
      </c>
      <c r="B196" s="352"/>
      <c r="C196" s="353" t="s">
        <v>316</v>
      </c>
      <c r="D196" s="353"/>
      <c r="E196" s="353">
        <v>261.23</v>
      </c>
      <c r="F196" s="352">
        <v>30</v>
      </c>
      <c r="G196" s="352">
        <f t="shared" si="6"/>
        <v>7836.9</v>
      </c>
      <c r="H196" s="352">
        <v>4702.14</v>
      </c>
      <c r="I196" s="352">
        <v>4702.14</v>
      </c>
      <c r="J196" s="359">
        <f t="shared" si="7"/>
        <v>1</v>
      </c>
      <c r="K196" s="352" t="s">
        <v>45</v>
      </c>
      <c r="L196" s="352" t="s">
        <v>33</v>
      </c>
      <c r="M196" s="360" t="s">
        <v>60</v>
      </c>
      <c r="N196" s="352"/>
      <c r="O196" s="352"/>
    </row>
    <row r="197" s="344" customFormat="1" customHeight="1" spans="1:15">
      <c r="A197" s="352">
        <v>194</v>
      </c>
      <c r="B197" s="352"/>
      <c r="C197" s="353" t="s">
        <v>317</v>
      </c>
      <c r="D197" s="353"/>
      <c r="E197" s="353">
        <v>307.3</v>
      </c>
      <c r="F197" s="352">
        <v>30</v>
      </c>
      <c r="G197" s="352">
        <f t="shared" ref="G197:G262" si="9">E197*F197</f>
        <v>9219</v>
      </c>
      <c r="H197" s="352">
        <v>5531.4</v>
      </c>
      <c r="I197" s="352">
        <v>5531.4</v>
      </c>
      <c r="J197" s="359">
        <f t="shared" ref="J197:J260" si="10">I197/H197</f>
        <v>1</v>
      </c>
      <c r="K197" s="352" t="s">
        <v>45</v>
      </c>
      <c r="L197" s="352" t="s">
        <v>33</v>
      </c>
      <c r="M197" s="360" t="s">
        <v>60</v>
      </c>
      <c r="N197" s="352"/>
      <c r="O197" s="352"/>
    </row>
    <row r="198" customHeight="1" spans="1:15">
      <c r="A198" s="323">
        <v>195</v>
      </c>
      <c r="B198" s="323"/>
      <c r="C198" s="331" t="s">
        <v>318</v>
      </c>
      <c r="D198" s="331"/>
      <c r="E198" s="331">
        <v>344.16</v>
      </c>
      <c r="F198" s="323">
        <v>30</v>
      </c>
      <c r="G198" s="323">
        <f t="shared" si="9"/>
        <v>10324.8</v>
      </c>
      <c r="H198" s="323">
        <v>0</v>
      </c>
      <c r="I198" s="323"/>
      <c r="J198" s="324" t="e">
        <f t="shared" si="10"/>
        <v>#DIV/0!</v>
      </c>
      <c r="K198" s="323"/>
      <c r="L198" s="323"/>
      <c r="M198" s="323" t="s">
        <v>24</v>
      </c>
      <c r="N198" s="323"/>
      <c r="O198" s="323"/>
    </row>
    <row r="199" s="315" customFormat="1" customHeight="1" spans="1:15">
      <c r="A199" s="328">
        <v>196</v>
      </c>
      <c r="B199" s="328"/>
      <c r="C199" s="335" t="s">
        <v>319</v>
      </c>
      <c r="D199" s="335"/>
      <c r="E199" s="335">
        <v>287.35</v>
      </c>
      <c r="F199" s="328">
        <v>30</v>
      </c>
      <c r="G199" s="328">
        <f t="shared" si="9"/>
        <v>8620.5</v>
      </c>
      <c r="H199" s="328">
        <f t="shared" ref="H197:H265" si="11">G199</f>
        <v>8620.5</v>
      </c>
      <c r="I199" s="328">
        <v>8620.5</v>
      </c>
      <c r="J199" s="329">
        <f t="shared" si="10"/>
        <v>1</v>
      </c>
      <c r="K199" s="328" t="s">
        <v>45</v>
      </c>
      <c r="L199" s="328" t="s">
        <v>33</v>
      </c>
      <c r="M199" s="361" t="s">
        <v>64</v>
      </c>
      <c r="N199" s="328"/>
      <c r="O199" s="328"/>
    </row>
    <row r="200" customHeight="1" spans="1:15">
      <c r="A200" s="323">
        <v>197</v>
      </c>
      <c r="B200" s="323"/>
      <c r="C200" s="331" t="s">
        <v>320</v>
      </c>
      <c r="D200" s="331"/>
      <c r="E200" s="331">
        <v>287.49</v>
      </c>
      <c r="F200" s="323">
        <v>30</v>
      </c>
      <c r="G200" s="323">
        <f t="shared" si="9"/>
        <v>8624.7</v>
      </c>
      <c r="H200" s="323">
        <f t="shared" si="11"/>
        <v>8624.7</v>
      </c>
      <c r="I200" s="323"/>
      <c r="J200" s="324">
        <f t="shared" si="10"/>
        <v>0</v>
      </c>
      <c r="K200" s="323"/>
      <c r="L200" s="323"/>
      <c r="M200" s="323"/>
      <c r="N200" s="323"/>
      <c r="O200" s="323"/>
    </row>
    <row r="201" s="344" customFormat="1" customHeight="1" spans="1:15">
      <c r="A201" s="352">
        <v>198</v>
      </c>
      <c r="B201" s="352"/>
      <c r="C201" s="367" t="s">
        <v>321</v>
      </c>
      <c r="D201" s="367"/>
      <c r="E201" s="367">
        <v>342.3</v>
      </c>
      <c r="F201" s="352">
        <v>30</v>
      </c>
      <c r="G201" s="352">
        <f t="shared" si="9"/>
        <v>10269</v>
      </c>
      <c r="H201" s="352">
        <v>6161.4</v>
      </c>
      <c r="I201" s="352">
        <v>6161.4</v>
      </c>
      <c r="J201" s="359">
        <f t="shared" si="10"/>
        <v>1</v>
      </c>
      <c r="K201" s="352"/>
      <c r="L201" s="352"/>
      <c r="M201" s="360" t="s">
        <v>60</v>
      </c>
      <c r="N201" s="352"/>
      <c r="O201" s="352"/>
    </row>
    <row r="202" s="344" customFormat="1" customHeight="1" spans="1:16">
      <c r="A202" s="352">
        <v>199</v>
      </c>
      <c r="B202" s="352"/>
      <c r="C202" s="353" t="s">
        <v>322</v>
      </c>
      <c r="D202" s="353"/>
      <c r="E202" s="353">
        <v>380.43</v>
      </c>
      <c r="F202" s="352">
        <v>30</v>
      </c>
      <c r="G202" s="352">
        <f t="shared" si="9"/>
        <v>11412.9</v>
      </c>
      <c r="H202" s="352">
        <v>6847.74</v>
      </c>
      <c r="I202" s="352">
        <v>6847.74</v>
      </c>
      <c r="J202" s="359">
        <f t="shared" si="10"/>
        <v>1</v>
      </c>
      <c r="K202" s="352"/>
      <c r="L202" s="352" t="s">
        <v>220</v>
      </c>
      <c r="M202" s="352" t="s">
        <v>323</v>
      </c>
      <c r="N202" s="352"/>
      <c r="O202" s="352"/>
      <c r="P202" s="344" t="s">
        <v>324</v>
      </c>
    </row>
    <row r="203" s="315" customFormat="1" customHeight="1" spans="1:15">
      <c r="A203" s="328">
        <v>200</v>
      </c>
      <c r="B203" s="328"/>
      <c r="C203" s="335" t="s">
        <v>325</v>
      </c>
      <c r="D203" s="335"/>
      <c r="E203" s="335">
        <v>335.91</v>
      </c>
      <c r="F203" s="328">
        <v>30</v>
      </c>
      <c r="G203" s="328">
        <f t="shared" si="9"/>
        <v>10077.3</v>
      </c>
      <c r="H203" s="328">
        <f t="shared" si="11"/>
        <v>10077.3</v>
      </c>
      <c r="I203" s="328">
        <v>10077.3</v>
      </c>
      <c r="J203" s="329">
        <f t="shared" si="10"/>
        <v>1</v>
      </c>
      <c r="K203" s="328"/>
      <c r="L203" s="328" t="s">
        <v>228</v>
      </c>
      <c r="M203" s="328"/>
      <c r="N203" s="328"/>
      <c r="O203" s="328"/>
    </row>
    <row r="204" s="344" customFormat="1" customHeight="1" spans="1:15">
      <c r="A204" s="352">
        <v>201</v>
      </c>
      <c r="B204" s="352"/>
      <c r="C204" s="353" t="s">
        <v>326</v>
      </c>
      <c r="D204" s="353"/>
      <c r="E204" s="353">
        <v>284.52</v>
      </c>
      <c r="F204" s="352">
        <v>30</v>
      </c>
      <c r="G204" s="352">
        <f t="shared" si="9"/>
        <v>8535.6</v>
      </c>
      <c r="H204" s="352">
        <v>6800</v>
      </c>
      <c r="I204" s="352">
        <v>6800</v>
      </c>
      <c r="J204" s="359">
        <f t="shared" si="10"/>
        <v>1</v>
      </c>
      <c r="K204" s="352" t="s">
        <v>17</v>
      </c>
      <c r="L204" s="352" t="s">
        <v>327</v>
      </c>
      <c r="M204" s="352" t="s">
        <v>328</v>
      </c>
      <c r="N204" s="352"/>
      <c r="O204" s="352"/>
    </row>
    <row r="205" s="344" customFormat="1" customHeight="1" spans="1:15">
      <c r="A205" s="352">
        <v>202</v>
      </c>
      <c r="B205" s="352"/>
      <c r="C205" s="353" t="s">
        <v>329</v>
      </c>
      <c r="D205" s="353"/>
      <c r="E205" s="353">
        <v>335.4</v>
      </c>
      <c r="F205" s="352">
        <v>30</v>
      </c>
      <c r="G205" s="352">
        <f t="shared" si="9"/>
        <v>10062</v>
      </c>
      <c r="H205" s="352">
        <v>8539.8</v>
      </c>
      <c r="I205" s="352">
        <v>8539.8</v>
      </c>
      <c r="J205" s="359">
        <f t="shared" si="10"/>
        <v>1</v>
      </c>
      <c r="K205" s="352" t="s">
        <v>45</v>
      </c>
      <c r="L205" s="352" t="s">
        <v>33</v>
      </c>
      <c r="M205" s="360" t="s">
        <v>64</v>
      </c>
      <c r="N205" s="352"/>
      <c r="O205" s="352"/>
    </row>
    <row r="206" s="344" customFormat="1" customHeight="1" spans="1:15">
      <c r="A206" s="352">
        <v>203</v>
      </c>
      <c r="B206" s="352"/>
      <c r="C206" s="353" t="s">
        <v>330</v>
      </c>
      <c r="D206" s="353"/>
      <c r="E206" s="353">
        <v>335.4</v>
      </c>
      <c r="F206" s="352">
        <v>30</v>
      </c>
      <c r="G206" s="352">
        <f t="shared" si="9"/>
        <v>10062</v>
      </c>
      <c r="H206" s="352">
        <v>6037.2</v>
      </c>
      <c r="I206" s="352">
        <v>6037.2</v>
      </c>
      <c r="J206" s="359">
        <f t="shared" si="10"/>
        <v>1</v>
      </c>
      <c r="K206" s="352"/>
      <c r="L206" s="352" t="s">
        <v>331</v>
      </c>
      <c r="M206" s="352"/>
      <c r="N206" s="352"/>
      <c r="O206" s="352"/>
    </row>
    <row r="207" s="315" customFormat="1" customHeight="1" spans="1:15">
      <c r="A207" s="328">
        <v>204</v>
      </c>
      <c r="B207" s="328"/>
      <c r="C207" s="335" t="s">
        <v>332</v>
      </c>
      <c r="D207" s="335"/>
      <c r="E207" s="335">
        <v>344.16</v>
      </c>
      <c r="F207" s="328">
        <v>30</v>
      </c>
      <c r="G207" s="328">
        <f t="shared" si="9"/>
        <v>10324.8</v>
      </c>
      <c r="H207" s="328">
        <f t="shared" si="11"/>
        <v>10324.8</v>
      </c>
      <c r="I207" s="328">
        <v>10324.8</v>
      </c>
      <c r="J207" s="329">
        <f t="shared" si="10"/>
        <v>1</v>
      </c>
      <c r="K207" s="328" t="s">
        <v>29</v>
      </c>
      <c r="L207" s="328" t="s">
        <v>36</v>
      </c>
      <c r="M207" s="328"/>
      <c r="N207" s="328"/>
      <c r="O207" s="328"/>
    </row>
    <row r="208" s="315" customFormat="1" customHeight="1" spans="1:15">
      <c r="A208" s="328">
        <v>205</v>
      </c>
      <c r="B208" s="328"/>
      <c r="C208" s="335" t="s">
        <v>333</v>
      </c>
      <c r="D208" s="335"/>
      <c r="E208" s="335">
        <v>287.35</v>
      </c>
      <c r="F208" s="328">
        <v>30</v>
      </c>
      <c r="G208" s="328">
        <f t="shared" si="9"/>
        <v>8620.5</v>
      </c>
      <c r="H208" s="328">
        <f t="shared" si="11"/>
        <v>8620.5</v>
      </c>
      <c r="I208" s="328">
        <v>8620.5</v>
      </c>
      <c r="J208" s="329">
        <f t="shared" si="10"/>
        <v>1</v>
      </c>
      <c r="K208" s="328"/>
      <c r="L208" s="328" t="s">
        <v>36</v>
      </c>
      <c r="M208" s="328"/>
      <c r="N208" s="328"/>
      <c r="O208" s="328"/>
    </row>
    <row r="209" s="315" customFormat="1" customHeight="1" spans="1:15">
      <c r="A209" s="328">
        <v>206</v>
      </c>
      <c r="B209" s="328"/>
      <c r="C209" s="335" t="s">
        <v>334</v>
      </c>
      <c r="D209" s="335"/>
      <c r="E209" s="335">
        <v>287.49</v>
      </c>
      <c r="F209" s="328">
        <v>30</v>
      </c>
      <c r="G209" s="328">
        <f t="shared" si="9"/>
        <v>8624.7</v>
      </c>
      <c r="H209" s="328">
        <f t="shared" si="11"/>
        <v>8624.7</v>
      </c>
      <c r="I209" s="328">
        <v>8624.7</v>
      </c>
      <c r="J209" s="329">
        <f t="shared" si="10"/>
        <v>1</v>
      </c>
      <c r="K209" s="328" t="s">
        <v>45</v>
      </c>
      <c r="L209" s="328" t="s">
        <v>147</v>
      </c>
      <c r="M209" s="328"/>
      <c r="N209" s="328"/>
      <c r="O209" s="328"/>
    </row>
    <row r="210" customHeight="1" spans="1:15">
      <c r="A210" s="323">
        <v>207</v>
      </c>
      <c r="B210" s="323"/>
      <c r="C210" s="331" t="s">
        <v>335</v>
      </c>
      <c r="D210" s="331"/>
      <c r="E210" s="331">
        <v>342.3</v>
      </c>
      <c r="F210" s="323">
        <v>30</v>
      </c>
      <c r="G210" s="323">
        <f t="shared" si="9"/>
        <v>10269</v>
      </c>
      <c r="H210" s="323">
        <f t="shared" si="11"/>
        <v>10269</v>
      </c>
      <c r="I210" s="323"/>
      <c r="J210" s="324">
        <f t="shared" si="10"/>
        <v>0</v>
      </c>
      <c r="K210" s="323"/>
      <c r="L210" s="323"/>
      <c r="M210" s="323" t="s">
        <v>308</v>
      </c>
      <c r="N210" s="323"/>
      <c r="O210" s="323"/>
    </row>
    <row r="211" s="344" customFormat="1" customHeight="1" spans="1:15">
      <c r="A211" s="352">
        <v>208</v>
      </c>
      <c r="B211" s="352"/>
      <c r="C211" s="353" t="s">
        <v>336</v>
      </c>
      <c r="D211" s="353"/>
      <c r="E211" s="353">
        <v>380.43</v>
      </c>
      <c r="F211" s="352">
        <v>30</v>
      </c>
      <c r="G211" s="352">
        <f t="shared" si="9"/>
        <v>11412.9</v>
      </c>
      <c r="H211" s="352">
        <v>6847.74</v>
      </c>
      <c r="I211" s="352">
        <v>6847.74</v>
      </c>
      <c r="J211" s="359">
        <f t="shared" si="10"/>
        <v>1</v>
      </c>
      <c r="K211" s="352" t="s">
        <v>45</v>
      </c>
      <c r="L211" s="352" t="s">
        <v>337</v>
      </c>
      <c r="M211" s="352"/>
      <c r="N211" s="352"/>
      <c r="O211" s="352"/>
    </row>
    <row r="212" s="315" customFormat="1" customHeight="1" spans="1:15">
      <c r="A212" s="328">
        <v>209</v>
      </c>
      <c r="B212" s="328"/>
      <c r="C212" s="335" t="s">
        <v>338</v>
      </c>
      <c r="D212" s="335"/>
      <c r="E212" s="335">
        <v>335.91</v>
      </c>
      <c r="F212" s="328">
        <v>30</v>
      </c>
      <c r="G212" s="328">
        <f t="shared" si="9"/>
        <v>10077.3</v>
      </c>
      <c r="H212" s="328">
        <f t="shared" si="11"/>
        <v>10077.3</v>
      </c>
      <c r="I212" s="328">
        <v>10077.3</v>
      </c>
      <c r="J212" s="329">
        <f t="shared" si="10"/>
        <v>1</v>
      </c>
      <c r="K212" s="328"/>
      <c r="L212" s="328" t="s">
        <v>159</v>
      </c>
      <c r="M212" s="328"/>
      <c r="N212" s="328"/>
      <c r="O212" s="328"/>
    </row>
    <row r="213" s="344" customFormat="1" customHeight="1" spans="1:15">
      <c r="A213" s="352">
        <v>210</v>
      </c>
      <c r="B213" s="352"/>
      <c r="C213" s="353" t="s">
        <v>339</v>
      </c>
      <c r="D213" s="353"/>
      <c r="E213" s="353">
        <v>284.52</v>
      </c>
      <c r="F213" s="352">
        <v>30</v>
      </c>
      <c r="G213" s="352">
        <f t="shared" si="9"/>
        <v>8535.6</v>
      </c>
      <c r="H213" s="352">
        <v>5121.36</v>
      </c>
      <c r="I213" s="352">
        <v>5121.36</v>
      </c>
      <c r="J213" s="359">
        <f t="shared" si="10"/>
        <v>1</v>
      </c>
      <c r="K213" s="352" t="s">
        <v>45</v>
      </c>
      <c r="L213" s="352" t="s">
        <v>149</v>
      </c>
      <c r="M213" s="352"/>
      <c r="N213" s="352"/>
      <c r="O213" s="352" t="s">
        <v>340</v>
      </c>
    </row>
    <row r="214" s="315" customFormat="1" customHeight="1" spans="1:15">
      <c r="A214" s="328">
        <v>211</v>
      </c>
      <c r="B214" s="328"/>
      <c r="C214" s="335" t="s">
        <v>341</v>
      </c>
      <c r="D214" s="335"/>
      <c r="E214" s="335">
        <v>284.66</v>
      </c>
      <c r="F214" s="328">
        <v>30</v>
      </c>
      <c r="G214" s="328">
        <f t="shared" si="9"/>
        <v>8539.8</v>
      </c>
      <c r="H214" s="328">
        <f t="shared" si="11"/>
        <v>8539.8</v>
      </c>
      <c r="I214" s="328">
        <v>8539.8</v>
      </c>
      <c r="J214" s="329">
        <f t="shared" si="10"/>
        <v>1</v>
      </c>
      <c r="K214" s="328"/>
      <c r="L214" s="328" t="s">
        <v>41</v>
      </c>
      <c r="M214" s="328"/>
      <c r="N214" s="328"/>
      <c r="O214" s="328"/>
    </row>
    <row r="215" s="315" customFormat="1" customHeight="1" spans="1:15">
      <c r="A215" s="328">
        <v>212</v>
      </c>
      <c r="B215" s="328" t="s">
        <v>126</v>
      </c>
      <c r="C215" s="335" t="s">
        <v>342</v>
      </c>
      <c r="D215" s="335"/>
      <c r="E215" s="335">
        <v>335.4</v>
      </c>
      <c r="F215" s="328">
        <v>30</v>
      </c>
      <c r="G215" s="328">
        <f t="shared" si="9"/>
        <v>10062</v>
      </c>
      <c r="H215" s="328">
        <f t="shared" si="11"/>
        <v>10062</v>
      </c>
      <c r="I215" s="328">
        <v>10062</v>
      </c>
      <c r="J215" s="329">
        <f t="shared" si="10"/>
        <v>1</v>
      </c>
      <c r="K215" s="328"/>
      <c r="L215" s="328" t="s">
        <v>43</v>
      </c>
      <c r="M215" s="328"/>
      <c r="N215" s="328"/>
      <c r="O215" s="328"/>
    </row>
    <row r="216" s="315" customFormat="1" customHeight="1" spans="1:15">
      <c r="A216" s="328">
        <v>213</v>
      </c>
      <c r="B216" s="328"/>
      <c r="C216" s="335" t="s">
        <v>343</v>
      </c>
      <c r="D216" s="335"/>
      <c r="E216" s="335">
        <v>344.16</v>
      </c>
      <c r="F216" s="328">
        <v>30</v>
      </c>
      <c r="G216" s="328">
        <f t="shared" si="9"/>
        <v>10324.8</v>
      </c>
      <c r="H216" s="328">
        <f t="shared" si="11"/>
        <v>10324.8</v>
      </c>
      <c r="I216" s="328">
        <v>10324.8</v>
      </c>
      <c r="J216" s="329">
        <f t="shared" si="10"/>
        <v>1</v>
      </c>
      <c r="K216" s="328"/>
      <c r="L216" s="328" t="s">
        <v>97</v>
      </c>
      <c r="M216" s="328"/>
      <c r="N216" s="328"/>
      <c r="O216" s="328"/>
    </row>
    <row r="217" s="315" customFormat="1" customHeight="1" spans="1:15">
      <c r="A217" s="328">
        <v>214</v>
      </c>
      <c r="B217" s="328"/>
      <c r="C217" s="335" t="s">
        <v>344</v>
      </c>
      <c r="D217" s="335"/>
      <c r="E217" s="335">
        <v>287.35</v>
      </c>
      <c r="F217" s="328">
        <v>30</v>
      </c>
      <c r="G217" s="328">
        <f t="shared" si="9"/>
        <v>8620.5</v>
      </c>
      <c r="H217" s="328">
        <f t="shared" si="11"/>
        <v>8620.5</v>
      </c>
      <c r="I217" s="328">
        <v>8620.5</v>
      </c>
      <c r="J217" s="329">
        <f t="shared" si="10"/>
        <v>1</v>
      </c>
      <c r="K217" s="328" t="s">
        <v>45</v>
      </c>
      <c r="L217" s="328" t="s">
        <v>337</v>
      </c>
      <c r="M217" s="328"/>
      <c r="N217" s="328"/>
      <c r="O217" s="328"/>
    </row>
    <row r="218" customHeight="1" spans="1:15">
      <c r="A218" s="323">
        <v>215</v>
      </c>
      <c r="B218" s="323"/>
      <c r="C218" s="331" t="s">
        <v>345</v>
      </c>
      <c r="D218" s="331"/>
      <c r="E218" s="331">
        <v>287.49</v>
      </c>
      <c r="F218" s="323">
        <v>30</v>
      </c>
      <c r="G218" s="323">
        <f t="shared" si="9"/>
        <v>8624.7</v>
      </c>
      <c r="H218" s="323">
        <v>5174.82</v>
      </c>
      <c r="I218" s="323"/>
      <c r="J218" s="324">
        <f t="shared" si="10"/>
        <v>0</v>
      </c>
      <c r="K218" s="323"/>
      <c r="L218" s="323"/>
      <c r="M218" s="323" t="s">
        <v>188</v>
      </c>
      <c r="N218" s="323"/>
      <c r="O218" s="323"/>
    </row>
    <row r="219" s="315" customFormat="1" customHeight="1" spans="1:15">
      <c r="A219" s="328">
        <v>216</v>
      </c>
      <c r="B219" s="328"/>
      <c r="C219" s="335" t="s">
        <v>346</v>
      </c>
      <c r="D219" s="335"/>
      <c r="E219" s="335">
        <v>342.25</v>
      </c>
      <c r="F219" s="328">
        <v>30</v>
      </c>
      <c r="G219" s="328">
        <f t="shared" si="9"/>
        <v>10267.5</v>
      </c>
      <c r="H219" s="328">
        <f t="shared" si="11"/>
        <v>10267.5</v>
      </c>
      <c r="I219" s="328">
        <v>10267.5</v>
      </c>
      <c r="J219" s="329">
        <f t="shared" si="10"/>
        <v>1</v>
      </c>
      <c r="K219" s="328"/>
      <c r="L219" s="328" t="s">
        <v>225</v>
      </c>
      <c r="M219" s="328"/>
      <c r="N219" s="328"/>
      <c r="O219" s="328"/>
    </row>
    <row r="220" customHeight="1" spans="1:15">
      <c r="A220" s="323">
        <v>217</v>
      </c>
      <c r="B220" s="323"/>
      <c r="C220" s="331" t="s">
        <v>347</v>
      </c>
      <c r="D220" s="331"/>
      <c r="E220" s="331">
        <v>380.43</v>
      </c>
      <c r="F220" s="323">
        <v>30</v>
      </c>
      <c r="G220" s="323">
        <v>0</v>
      </c>
      <c r="H220" s="323">
        <v>0</v>
      </c>
      <c r="I220" s="323"/>
      <c r="J220" s="324" t="e">
        <f t="shared" si="10"/>
        <v>#DIV/0!</v>
      </c>
      <c r="K220" s="323"/>
      <c r="L220" s="323"/>
      <c r="M220" s="323" t="s">
        <v>313</v>
      </c>
      <c r="N220" s="323"/>
      <c r="O220" s="323"/>
    </row>
    <row r="221" s="315" customFormat="1" customHeight="1" spans="1:15">
      <c r="A221" s="328">
        <v>218</v>
      </c>
      <c r="B221" s="328"/>
      <c r="C221" s="335" t="s">
        <v>348</v>
      </c>
      <c r="D221" s="335"/>
      <c r="E221" s="335">
        <v>335.91</v>
      </c>
      <c r="F221" s="328">
        <v>30</v>
      </c>
      <c r="G221" s="328">
        <f t="shared" si="9"/>
        <v>10077.3</v>
      </c>
      <c r="H221" s="328">
        <f t="shared" si="11"/>
        <v>10077.3</v>
      </c>
      <c r="I221" s="328">
        <v>10077.3</v>
      </c>
      <c r="J221" s="329">
        <f t="shared" si="10"/>
        <v>1</v>
      </c>
      <c r="K221" s="328"/>
      <c r="L221" s="328" t="s">
        <v>83</v>
      </c>
      <c r="M221" s="328"/>
      <c r="N221" s="328"/>
      <c r="O221" s="328"/>
    </row>
    <row r="222" customHeight="1" spans="1:15">
      <c r="A222" s="323">
        <v>219</v>
      </c>
      <c r="B222" s="323"/>
      <c r="C222" s="331" t="s">
        <v>349</v>
      </c>
      <c r="D222" s="331"/>
      <c r="E222" s="331">
        <v>284.52</v>
      </c>
      <c r="F222" s="323">
        <v>30</v>
      </c>
      <c r="G222" s="323">
        <f t="shared" si="9"/>
        <v>8535.6</v>
      </c>
      <c r="H222" s="323">
        <f t="shared" si="11"/>
        <v>8535.6</v>
      </c>
      <c r="I222" s="323"/>
      <c r="J222" s="324">
        <f t="shared" si="10"/>
        <v>0</v>
      </c>
      <c r="K222" s="323"/>
      <c r="L222" s="323"/>
      <c r="M222" s="323" t="s">
        <v>54</v>
      </c>
      <c r="N222" s="323"/>
      <c r="O222" s="323"/>
    </row>
    <row r="223" s="315" customFormat="1" customHeight="1" spans="1:15">
      <c r="A223" s="328">
        <v>220</v>
      </c>
      <c r="B223" s="328"/>
      <c r="C223" s="335" t="s">
        <v>350</v>
      </c>
      <c r="D223" s="335"/>
      <c r="E223" s="335">
        <v>284.66</v>
      </c>
      <c r="F223" s="328">
        <v>30</v>
      </c>
      <c r="G223" s="328">
        <f t="shared" si="9"/>
        <v>8539.8</v>
      </c>
      <c r="H223" s="328">
        <f t="shared" si="11"/>
        <v>8539.8</v>
      </c>
      <c r="I223" s="328">
        <v>8539.8</v>
      </c>
      <c r="J223" s="329">
        <f t="shared" si="10"/>
        <v>1</v>
      </c>
      <c r="K223" s="328" t="s">
        <v>45</v>
      </c>
      <c r="L223" s="328"/>
      <c r="M223" s="328"/>
      <c r="N223" s="328"/>
      <c r="O223" s="328"/>
    </row>
    <row r="224" customHeight="1" spans="1:15">
      <c r="A224" s="323">
        <v>221</v>
      </c>
      <c r="B224" s="323"/>
      <c r="C224" s="331" t="s">
        <v>351</v>
      </c>
      <c r="D224" s="331"/>
      <c r="E224" s="331">
        <v>335.4</v>
      </c>
      <c r="F224" s="323">
        <v>30</v>
      </c>
      <c r="G224" s="323">
        <f t="shared" si="9"/>
        <v>10062</v>
      </c>
      <c r="H224" s="323">
        <v>6037.2</v>
      </c>
      <c r="I224" s="323"/>
      <c r="J224" s="324">
        <f t="shared" si="10"/>
        <v>0</v>
      </c>
      <c r="K224" s="323"/>
      <c r="L224" s="323"/>
      <c r="M224" s="323" t="s">
        <v>157</v>
      </c>
      <c r="N224" s="323"/>
      <c r="O224" s="323"/>
    </row>
    <row r="225" customHeight="1" spans="1:15">
      <c r="A225" s="323">
        <v>222</v>
      </c>
      <c r="B225" s="323"/>
      <c r="C225" s="331" t="s">
        <v>352</v>
      </c>
      <c r="D225" s="331"/>
      <c r="E225" s="331">
        <v>344.16</v>
      </c>
      <c r="F225" s="323">
        <v>30</v>
      </c>
      <c r="G225" s="323">
        <f t="shared" si="9"/>
        <v>10324.8</v>
      </c>
      <c r="H225" s="323">
        <f t="shared" si="11"/>
        <v>10324.8</v>
      </c>
      <c r="I225" s="323"/>
      <c r="J225" s="324">
        <f t="shared" si="10"/>
        <v>0</v>
      </c>
      <c r="K225" s="323"/>
      <c r="L225" s="323"/>
      <c r="M225" s="323" t="s">
        <v>284</v>
      </c>
      <c r="N225" s="323"/>
      <c r="O225" s="323"/>
    </row>
    <row r="226" s="315" customFormat="1" customHeight="1" spans="1:15">
      <c r="A226" s="328">
        <v>223</v>
      </c>
      <c r="B226" s="328"/>
      <c r="C226" s="335" t="s">
        <v>353</v>
      </c>
      <c r="D226" s="335"/>
      <c r="E226" s="335">
        <v>287.35</v>
      </c>
      <c r="F226" s="328">
        <v>30</v>
      </c>
      <c r="G226" s="328">
        <f t="shared" si="9"/>
        <v>8620.5</v>
      </c>
      <c r="H226" s="328">
        <f t="shared" si="11"/>
        <v>8620.5</v>
      </c>
      <c r="I226" s="328">
        <v>8620.5</v>
      </c>
      <c r="J226" s="329">
        <f t="shared" si="10"/>
        <v>1</v>
      </c>
      <c r="K226" s="328" t="s">
        <v>45</v>
      </c>
      <c r="L226" s="328" t="s">
        <v>33</v>
      </c>
      <c r="M226" s="361" t="s">
        <v>64</v>
      </c>
      <c r="N226" s="328"/>
      <c r="O226" s="328"/>
    </row>
    <row r="227" s="315" customFormat="1" customHeight="1" spans="1:15">
      <c r="A227" s="328">
        <v>224</v>
      </c>
      <c r="B227" s="328"/>
      <c r="C227" s="335" t="s">
        <v>354</v>
      </c>
      <c r="D227" s="335"/>
      <c r="E227" s="335">
        <v>287.49</v>
      </c>
      <c r="F227" s="328">
        <v>30</v>
      </c>
      <c r="G227" s="328">
        <f t="shared" si="9"/>
        <v>8624.7</v>
      </c>
      <c r="H227" s="328">
        <f t="shared" si="11"/>
        <v>8624.7</v>
      </c>
      <c r="I227" s="328">
        <v>8624.7</v>
      </c>
      <c r="J227" s="329">
        <f t="shared" si="10"/>
        <v>1</v>
      </c>
      <c r="K227" s="328"/>
      <c r="L227" s="328" t="s">
        <v>46</v>
      </c>
      <c r="M227" s="328"/>
      <c r="N227" s="328"/>
      <c r="O227" s="328"/>
    </row>
    <row r="228" s="315" customFormat="1" customHeight="1" spans="1:15">
      <c r="A228" s="328">
        <v>225</v>
      </c>
      <c r="B228" s="328"/>
      <c r="C228" s="335" t="s">
        <v>355</v>
      </c>
      <c r="D228" s="335"/>
      <c r="E228" s="335">
        <v>342.25</v>
      </c>
      <c r="F228" s="328">
        <v>30</v>
      </c>
      <c r="G228" s="328">
        <f t="shared" si="9"/>
        <v>10267.5</v>
      </c>
      <c r="H228" s="328">
        <f t="shared" si="11"/>
        <v>10267.5</v>
      </c>
      <c r="I228" s="328">
        <v>10267.5</v>
      </c>
      <c r="J228" s="329">
        <f t="shared" si="10"/>
        <v>1</v>
      </c>
      <c r="K228" s="328" t="s">
        <v>230</v>
      </c>
      <c r="L228" s="328" t="s">
        <v>356</v>
      </c>
      <c r="M228" s="328"/>
      <c r="N228" s="328"/>
      <c r="O228" s="328"/>
    </row>
    <row r="229" customHeight="1" spans="1:15">
      <c r="A229" s="323">
        <v>226</v>
      </c>
      <c r="B229" s="323"/>
      <c r="C229" s="331" t="s">
        <v>357</v>
      </c>
      <c r="D229" s="331"/>
      <c r="E229" s="331">
        <v>380.43</v>
      </c>
      <c r="F229" s="323">
        <v>30</v>
      </c>
      <c r="G229" s="323">
        <v>0</v>
      </c>
      <c r="H229" s="323">
        <f t="shared" si="11"/>
        <v>0</v>
      </c>
      <c r="I229" s="323"/>
      <c r="J229" s="324" t="e">
        <f t="shared" si="10"/>
        <v>#DIV/0!</v>
      </c>
      <c r="K229" s="323"/>
      <c r="L229" s="323"/>
      <c r="M229" s="323" t="s">
        <v>313</v>
      </c>
      <c r="N229" s="323"/>
      <c r="O229" s="323"/>
    </row>
    <row r="230" s="315" customFormat="1" customHeight="1" spans="1:15">
      <c r="A230" s="328">
        <v>227</v>
      </c>
      <c r="B230" s="328"/>
      <c r="C230" s="335" t="s">
        <v>358</v>
      </c>
      <c r="D230" s="335"/>
      <c r="E230" s="335">
        <v>335.91</v>
      </c>
      <c r="F230" s="328">
        <v>30</v>
      </c>
      <c r="G230" s="328">
        <f t="shared" si="9"/>
        <v>10077.3</v>
      </c>
      <c r="H230" s="328">
        <f t="shared" si="11"/>
        <v>10077.3</v>
      </c>
      <c r="I230" s="328">
        <v>10077.3</v>
      </c>
      <c r="J230" s="329">
        <f t="shared" si="10"/>
        <v>1</v>
      </c>
      <c r="K230" s="328" t="s">
        <v>17</v>
      </c>
      <c r="L230" s="328" t="s">
        <v>166</v>
      </c>
      <c r="M230" s="328"/>
      <c r="N230" s="328"/>
      <c r="O230" s="328"/>
    </row>
    <row r="231" s="315" customFormat="1" customHeight="1" spans="1:15">
      <c r="A231" s="328">
        <v>228</v>
      </c>
      <c r="B231" s="328"/>
      <c r="C231" s="335" t="s">
        <v>359</v>
      </c>
      <c r="D231" s="335"/>
      <c r="E231" s="335">
        <v>284.52</v>
      </c>
      <c r="F231" s="328">
        <v>30</v>
      </c>
      <c r="G231" s="328">
        <f t="shared" si="9"/>
        <v>8535.6</v>
      </c>
      <c r="H231" s="328">
        <f t="shared" si="11"/>
        <v>8535.6</v>
      </c>
      <c r="I231" s="328">
        <v>8535.6</v>
      </c>
      <c r="J231" s="329">
        <f t="shared" si="10"/>
        <v>1</v>
      </c>
      <c r="K231" s="328" t="s">
        <v>17</v>
      </c>
      <c r="L231" s="328" t="s">
        <v>166</v>
      </c>
      <c r="M231" s="328"/>
      <c r="N231" s="328"/>
      <c r="O231" s="328"/>
    </row>
    <row r="232" customHeight="1" spans="1:15">
      <c r="A232" s="323">
        <v>229</v>
      </c>
      <c r="B232" s="323"/>
      <c r="C232" s="331" t="s">
        <v>360</v>
      </c>
      <c r="D232" s="331"/>
      <c r="E232" s="331">
        <v>284.66</v>
      </c>
      <c r="F232" s="323">
        <v>30</v>
      </c>
      <c r="G232" s="323">
        <f t="shared" si="9"/>
        <v>8539.8</v>
      </c>
      <c r="H232" s="323">
        <v>5123.88</v>
      </c>
      <c r="I232" s="323"/>
      <c r="J232" s="324">
        <f t="shared" si="10"/>
        <v>0</v>
      </c>
      <c r="K232" s="323"/>
      <c r="L232" s="323"/>
      <c r="M232" s="323" t="s">
        <v>361</v>
      </c>
      <c r="N232" s="323"/>
      <c r="O232" s="323"/>
    </row>
    <row r="233" s="315" customFormat="1" customHeight="1" spans="1:15">
      <c r="A233" s="328">
        <v>230</v>
      </c>
      <c r="B233" s="328"/>
      <c r="C233" s="335" t="s">
        <v>362</v>
      </c>
      <c r="D233" s="335"/>
      <c r="E233" s="335">
        <v>335.4</v>
      </c>
      <c r="F233" s="328">
        <v>30</v>
      </c>
      <c r="G233" s="328">
        <f t="shared" si="9"/>
        <v>10062</v>
      </c>
      <c r="H233" s="328">
        <f t="shared" si="11"/>
        <v>10062</v>
      </c>
      <c r="I233" s="328">
        <v>10062</v>
      </c>
      <c r="J233" s="329">
        <f t="shared" si="10"/>
        <v>1</v>
      </c>
      <c r="K233" s="328" t="s">
        <v>45</v>
      </c>
      <c r="L233" s="328" t="s">
        <v>26</v>
      </c>
      <c r="M233" s="328"/>
      <c r="N233" s="328"/>
      <c r="O233" s="328"/>
    </row>
    <row r="234" customHeight="1" spans="1:15">
      <c r="A234" s="323">
        <v>231</v>
      </c>
      <c r="B234" s="323"/>
      <c r="C234" s="331" t="s">
        <v>363</v>
      </c>
      <c r="D234" s="331"/>
      <c r="E234" s="331">
        <v>344.16</v>
      </c>
      <c r="F234" s="323">
        <v>30</v>
      </c>
      <c r="G234" s="323">
        <f t="shared" si="9"/>
        <v>10324.8</v>
      </c>
      <c r="H234" s="323">
        <f t="shared" si="11"/>
        <v>10324.8</v>
      </c>
      <c r="I234" s="323"/>
      <c r="J234" s="324">
        <f t="shared" si="10"/>
        <v>0</v>
      </c>
      <c r="K234" s="323"/>
      <c r="L234" s="323"/>
      <c r="M234" s="323" t="s">
        <v>364</v>
      </c>
      <c r="N234" s="323"/>
      <c r="O234" s="323"/>
    </row>
    <row r="235" s="315" customFormat="1" customHeight="1" spans="1:15">
      <c r="A235" s="328">
        <v>232</v>
      </c>
      <c r="B235" s="328"/>
      <c r="C235" s="335" t="s">
        <v>365</v>
      </c>
      <c r="D235" s="335"/>
      <c r="E235" s="335">
        <v>287.35</v>
      </c>
      <c r="F235" s="328">
        <v>30</v>
      </c>
      <c r="G235" s="328">
        <f t="shared" si="9"/>
        <v>8620.5</v>
      </c>
      <c r="H235" s="328">
        <f t="shared" si="11"/>
        <v>8620.5</v>
      </c>
      <c r="I235" s="328">
        <v>8620.5</v>
      </c>
      <c r="J235" s="329">
        <f t="shared" si="10"/>
        <v>1</v>
      </c>
      <c r="K235" s="328" t="s">
        <v>45</v>
      </c>
      <c r="L235" s="328" t="s">
        <v>337</v>
      </c>
      <c r="M235" s="328"/>
      <c r="N235" s="328"/>
      <c r="O235" s="328"/>
    </row>
    <row r="236" customHeight="1" spans="1:15">
      <c r="A236" s="323">
        <v>233</v>
      </c>
      <c r="B236" s="323"/>
      <c r="C236" s="331" t="s">
        <v>366</v>
      </c>
      <c r="D236" s="331"/>
      <c r="E236" s="331">
        <v>287.49</v>
      </c>
      <c r="F236" s="323">
        <v>30</v>
      </c>
      <c r="G236" s="323">
        <f t="shared" si="9"/>
        <v>8624.7</v>
      </c>
      <c r="H236" s="323">
        <v>5174.82</v>
      </c>
      <c r="I236" s="323"/>
      <c r="J236" s="324">
        <f t="shared" si="10"/>
        <v>0</v>
      </c>
      <c r="K236" s="323"/>
      <c r="L236" s="323"/>
      <c r="M236" s="368" t="s">
        <v>367</v>
      </c>
      <c r="N236" s="323"/>
      <c r="O236" s="323"/>
    </row>
    <row r="237" customHeight="1" spans="1:15">
      <c r="A237" s="323">
        <v>234</v>
      </c>
      <c r="B237" s="323"/>
      <c r="C237" s="331" t="s">
        <v>368</v>
      </c>
      <c r="D237" s="331"/>
      <c r="E237" s="331">
        <v>342.25</v>
      </c>
      <c r="F237" s="323">
        <v>30</v>
      </c>
      <c r="G237" s="323">
        <f t="shared" si="9"/>
        <v>10267.5</v>
      </c>
      <c r="H237" s="323">
        <v>6160.5</v>
      </c>
      <c r="I237" s="323"/>
      <c r="J237" s="324">
        <f t="shared" si="10"/>
        <v>0</v>
      </c>
      <c r="K237" s="323"/>
      <c r="L237" s="323"/>
      <c r="M237" s="368" t="s">
        <v>367</v>
      </c>
      <c r="N237" s="323"/>
      <c r="O237" s="323"/>
    </row>
    <row r="238" s="318" customFormat="1" customHeight="1" spans="1:15">
      <c r="A238" s="323">
        <v>235</v>
      </c>
      <c r="B238" s="323"/>
      <c r="C238" s="331" t="s">
        <v>369</v>
      </c>
      <c r="D238" s="331"/>
      <c r="E238" s="331">
        <v>380.43</v>
      </c>
      <c r="F238" s="323">
        <v>30</v>
      </c>
      <c r="G238" s="323">
        <f t="shared" si="9"/>
        <v>11412.9</v>
      </c>
      <c r="H238" s="323">
        <v>0</v>
      </c>
      <c r="I238" s="323"/>
      <c r="J238" s="324" t="e">
        <f t="shared" si="10"/>
        <v>#DIV/0!</v>
      </c>
      <c r="K238" s="323"/>
      <c r="L238" s="323"/>
      <c r="M238" s="323" t="s">
        <v>370</v>
      </c>
      <c r="N238" s="323"/>
      <c r="O238" s="323"/>
    </row>
    <row r="239" s="315" customFormat="1" customHeight="1" spans="1:15">
      <c r="A239" s="328">
        <v>236</v>
      </c>
      <c r="B239" s="328"/>
      <c r="C239" s="335" t="s">
        <v>371</v>
      </c>
      <c r="D239" s="335"/>
      <c r="E239" s="335">
        <v>335.91</v>
      </c>
      <c r="F239" s="328">
        <v>30</v>
      </c>
      <c r="G239" s="328">
        <f t="shared" si="9"/>
        <v>10077.3</v>
      </c>
      <c r="H239" s="328">
        <f t="shared" si="11"/>
        <v>10077.3</v>
      </c>
      <c r="I239" s="328">
        <v>10077.3</v>
      </c>
      <c r="J239" s="329">
        <f t="shared" si="10"/>
        <v>1</v>
      </c>
      <c r="K239" s="328" t="s">
        <v>45</v>
      </c>
      <c r="L239" s="328" t="s">
        <v>36</v>
      </c>
      <c r="M239" s="328"/>
      <c r="N239" s="328"/>
      <c r="O239" s="328"/>
    </row>
    <row r="240" s="315" customFormat="1" customHeight="1" spans="1:15">
      <c r="A240" s="328">
        <v>237</v>
      </c>
      <c r="B240" s="328"/>
      <c r="C240" s="335" t="s">
        <v>372</v>
      </c>
      <c r="D240" s="335"/>
      <c r="E240" s="335">
        <v>284.52</v>
      </c>
      <c r="F240" s="328">
        <v>30</v>
      </c>
      <c r="G240" s="328">
        <f t="shared" si="9"/>
        <v>8535.6</v>
      </c>
      <c r="H240" s="328">
        <f t="shared" si="11"/>
        <v>8535.6</v>
      </c>
      <c r="I240" s="328">
        <v>8535.6</v>
      </c>
      <c r="J240" s="329">
        <f t="shared" si="10"/>
        <v>1</v>
      </c>
      <c r="K240" s="328" t="s">
        <v>45</v>
      </c>
      <c r="L240" s="328" t="s">
        <v>36</v>
      </c>
      <c r="M240" s="328"/>
      <c r="N240" s="328"/>
      <c r="O240" s="328"/>
    </row>
    <row r="241" s="315" customFormat="1" customHeight="1" spans="1:15">
      <c r="A241" s="328">
        <v>238</v>
      </c>
      <c r="B241" s="328"/>
      <c r="C241" s="335" t="s">
        <v>373</v>
      </c>
      <c r="D241" s="335"/>
      <c r="E241" s="335">
        <v>284.66</v>
      </c>
      <c r="F241" s="328">
        <v>30</v>
      </c>
      <c r="G241" s="328">
        <f t="shared" si="9"/>
        <v>8539.8</v>
      </c>
      <c r="H241" s="328">
        <f t="shared" si="11"/>
        <v>8539.8</v>
      </c>
      <c r="I241" s="328">
        <v>8539.8</v>
      </c>
      <c r="J241" s="329">
        <f t="shared" si="10"/>
        <v>1</v>
      </c>
      <c r="K241" s="328" t="s">
        <v>45</v>
      </c>
      <c r="L241" s="328" t="s">
        <v>33</v>
      </c>
      <c r="M241" s="361" t="s">
        <v>64</v>
      </c>
      <c r="N241" s="328"/>
      <c r="O241" s="328"/>
    </row>
    <row r="242" s="315" customFormat="1" customHeight="1" spans="1:15">
      <c r="A242" s="328">
        <v>239</v>
      </c>
      <c r="B242" s="328"/>
      <c r="C242" s="335" t="s">
        <v>374</v>
      </c>
      <c r="D242" s="335"/>
      <c r="E242" s="335">
        <v>335.4</v>
      </c>
      <c r="F242" s="328">
        <v>30</v>
      </c>
      <c r="G242" s="328">
        <f t="shared" si="9"/>
        <v>10062</v>
      </c>
      <c r="H242" s="328">
        <f t="shared" si="11"/>
        <v>10062</v>
      </c>
      <c r="I242" s="328">
        <v>10062</v>
      </c>
      <c r="J242" s="329">
        <f t="shared" si="10"/>
        <v>1</v>
      </c>
      <c r="K242" s="328" t="s">
        <v>45</v>
      </c>
      <c r="L242" s="328" t="s">
        <v>33</v>
      </c>
      <c r="M242" s="361" t="s">
        <v>64</v>
      </c>
      <c r="N242" s="328"/>
      <c r="O242" s="328"/>
    </row>
    <row r="243" customHeight="1" spans="1:15">
      <c r="A243" s="323">
        <v>240</v>
      </c>
      <c r="B243" s="323"/>
      <c r="C243" s="331" t="s">
        <v>375</v>
      </c>
      <c r="D243" s="331"/>
      <c r="E243" s="331">
        <v>344.16</v>
      </c>
      <c r="F243" s="323">
        <v>30</v>
      </c>
      <c r="G243" s="323">
        <f t="shared" si="9"/>
        <v>10324.8</v>
      </c>
      <c r="H243" s="323">
        <f t="shared" si="11"/>
        <v>10324.8</v>
      </c>
      <c r="I243" s="323"/>
      <c r="J243" s="324">
        <f t="shared" si="10"/>
        <v>0</v>
      </c>
      <c r="K243" s="323"/>
      <c r="L243" s="323"/>
      <c r="M243" s="323" t="s">
        <v>376</v>
      </c>
      <c r="N243" s="323"/>
      <c r="O243" s="323"/>
    </row>
    <row r="244" customHeight="1" spans="1:15">
      <c r="A244" s="323">
        <v>241</v>
      </c>
      <c r="B244" s="323"/>
      <c r="C244" s="331" t="s">
        <v>377</v>
      </c>
      <c r="D244" s="331"/>
      <c r="E244" s="331">
        <v>287.35</v>
      </c>
      <c r="F244" s="323">
        <v>30</v>
      </c>
      <c r="G244" s="323">
        <f t="shared" si="9"/>
        <v>8620.5</v>
      </c>
      <c r="H244" s="323">
        <f t="shared" si="11"/>
        <v>8620.5</v>
      </c>
      <c r="I244" s="323"/>
      <c r="J244" s="324">
        <f t="shared" si="10"/>
        <v>0</v>
      </c>
      <c r="K244" s="323"/>
      <c r="L244" s="323"/>
      <c r="M244" s="323" t="s">
        <v>376</v>
      </c>
      <c r="N244" s="323"/>
      <c r="O244" s="323"/>
    </row>
    <row r="245" s="315" customFormat="1" customHeight="1" spans="1:15">
      <c r="A245" s="328">
        <v>242</v>
      </c>
      <c r="B245" s="328"/>
      <c r="C245" s="335" t="s">
        <v>378</v>
      </c>
      <c r="D245" s="335"/>
      <c r="E245" s="335">
        <v>287.49</v>
      </c>
      <c r="F245" s="328">
        <v>30</v>
      </c>
      <c r="G245" s="328">
        <f t="shared" si="9"/>
        <v>8624.7</v>
      </c>
      <c r="H245" s="328">
        <v>5174.82</v>
      </c>
      <c r="I245" s="328">
        <v>5174.82</v>
      </c>
      <c r="J245" s="329">
        <f t="shared" si="10"/>
        <v>1</v>
      </c>
      <c r="K245" s="328" t="s">
        <v>17</v>
      </c>
      <c r="L245" s="328" t="s">
        <v>379</v>
      </c>
      <c r="M245" s="328"/>
      <c r="N245" s="328"/>
      <c r="O245" s="328"/>
    </row>
    <row r="246" s="315" customFormat="1" customHeight="1" spans="1:15">
      <c r="A246" s="328">
        <v>243</v>
      </c>
      <c r="B246" s="328"/>
      <c r="C246" s="335" t="s">
        <v>380</v>
      </c>
      <c r="D246" s="335"/>
      <c r="E246" s="335">
        <v>342.25</v>
      </c>
      <c r="F246" s="328">
        <v>30</v>
      </c>
      <c r="G246" s="328">
        <f t="shared" si="9"/>
        <v>10267.5</v>
      </c>
      <c r="H246" s="328">
        <v>6160.5</v>
      </c>
      <c r="I246" s="328">
        <v>6160.5</v>
      </c>
      <c r="J246" s="329">
        <f t="shared" si="10"/>
        <v>1</v>
      </c>
      <c r="K246" s="328" t="s">
        <v>17</v>
      </c>
      <c r="L246" s="328" t="s">
        <v>379</v>
      </c>
      <c r="M246" s="328"/>
      <c r="N246" s="328"/>
      <c r="O246" s="328"/>
    </row>
    <row r="247" s="315" customFormat="1" customHeight="1" spans="1:15">
      <c r="A247" s="328">
        <v>244</v>
      </c>
      <c r="B247" s="328"/>
      <c r="C247" s="335" t="s">
        <v>381</v>
      </c>
      <c r="D247" s="335"/>
      <c r="E247" s="335">
        <v>380.43</v>
      </c>
      <c r="F247" s="328">
        <v>30</v>
      </c>
      <c r="G247" s="328">
        <f t="shared" si="9"/>
        <v>11412.9</v>
      </c>
      <c r="H247" s="328">
        <f t="shared" si="11"/>
        <v>11412.9</v>
      </c>
      <c r="I247" s="328">
        <v>11412.9</v>
      </c>
      <c r="J247" s="329">
        <f t="shared" si="10"/>
        <v>1</v>
      </c>
      <c r="K247" s="328" t="s">
        <v>29</v>
      </c>
      <c r="L247" s="328" t="s">
        <v>220</v>
      </c>
      <c r="M247" s="328"/>
      <c r="N247" s="328"/>
      <c r="O247" s="328"/>
    </row>
    <row r="248" s="315" customFormat="1" customHeight="1" spans="1:15">
      <c r="A248" s="328">
        <v>245</v>
      </c>
      <c r="B248" s="328"/>
      <c r="C248" s="335" t="s">
        <v>382</v>
      </c>
      <c r="D248" s="335"/>
      <c r="E248" s="335">
        <v>335.91</v>
      </c>
      <c r="F248" s="328">
        <v>30</v>
      </c>
      <c r="G248" s="328">
        <f t="shared" si="9"/>
        <v>10077.3</v>
      </c>
      <c r="H248" s="328">
        <f t="shared" si="11"/>
        <v>10077.3</v>
      </c>
      <c r="I248" s="328">
        <v>10077.3</v>
      </c>
      <c r="J248" s="329">
        <f t="shared" si="10"/>
        <v>1</v>
      </c>
      <c r="K248" s="328" t="s">
        <v>230</v>
      </c>
      <c r="L248" s="328" t="s">
        <v>220</v>
      </c>
      <c r="M248" s="328"/>
      <c r="N248" s="328"/>
      <c r="O248" s="328"/>
    </row>
    <row r="249" s="315" customFormat="1" customHeight="1" spans="1:15">
      <c r="A249" s="328">
        <v>246</v>
      </c>
      <c r="B249" s="328"/>
      <c r="C249" s="335" t="s">
        <v>383</v>
      </c>
      <c r="D249" s="335"/>
      <c r="E249" s="335">
        <v>284.52</v>
      </c>
      <c r="F249" s="328">
        <v>30</v>
      </c>
      <c r="G249" s="328">
        <f t="shared" si="9"/>
        <v>8535.6</v>
      </c>
      <c r="H249" s="328">
        <f t="shared" si="11"/>
        <v>8535.6</v>
      </c>
      <c r="I249" s="328">
        <v>8535.6</v>
      </c>
      <c r="J249" s="329">
        <f t="shared" si="10"/>
        <v>1</v>
      </c>
      <c r="K249" s="328" t="s">
        <v>230</v>
      </c>
      <c r="L249" s="328" t="s">
        <v>331</v>
      </c>
      <c r="M249" s="328"/>
      <c r="N249" s="328"/>
      <c r="O249" s="328"/>
    </row>
    <row r="250" s="315" customFormat="1" customHeight="1" spans="1:15">
      <c r="A250" s="328">
        <v>247</v>
      </c>
      <c r="B250" s="328"/>
      <c r="C250" s="335" t="s">
        <v>384</v>
      </c>
      <c r="D250" s="335"/>
      <c r="E250" s="335">
        <v>284.66</v>
      </c>
      <c r="F250" s="328">
        <v>30</v>
      </c>
      <c r="G250" s="328">
        <f t="shared" si="9"/>
        <v>8539.8</v>
      </c>
      <c r="H250" s="328">
        <f t="shared" si="11"/>
        <v>8539.8</v>
      </c>
      <c r="I250" s="328">
        <v>8539.8</v>
      </c>
      <c r="J250" s="329">
        <f t="shared" si="10"/>
        <v>1</v>
      </c>
      <c r="K250" s="328"/>
      <c r="L250" s="328" t="s">
        <v>225</v>
      </c>
      <c r="M250" s="328"/>
      <c r="N250" s="328"/>
      <c r="O250" s="328"/>
    </row>
    <row r="251" customHeight="1" spans="1:15">
      <c r="A251" s="323">
        <v>248</v>
      </c>
      <c r="B251" s="323"/>
      <c r="C251" s="331" t="s">
        <v>385</v>
      </c>
      <c r="D251" s="331"/>
      <c r="E251" s="331">
        <v>335.4</v>
      </c>
      <c r="F251" s="323">
        <v>30</v>
      </c>
      <c r="G251" s="323">
        <f t="shared" si="9"/>
        <v>10062</v>
      </c>
      <c r="H251" s="323">
        <f>G251*0.6</f>
        <v>6037.2</v>
      </c>
      <c r="I251" s="323"/>
      <c r="J251" s="324">
        <f t="shared" si="10"/>
        <v>0</v>
      </c>
      <c r="K251" s="323"/>
      <c r="L251" s="323"/>
      <c r="M251" s="323" t="s">
        <v>386</v>
      </c>
      <c r="N251" s="323"/>
      <c r="O251" s="323"/>
    </row>
    <row r="252" s="344" customFormat="1" customHeight="1" spans="1:15">
      <c r="A252" s="352">
        <v>249</v>
      </c>
      <c r="B252" s="352"/>
      <c r="C252" s="353" t="s">
        <v>387</v>
      </c>
      <c r="D252" s="353"/>
      <c r="E252" s="353">
        <v>344.16</v>
      </c>
      <c r="F252" s="352">
        <v>30</v>
      </c>
      <c r="G252" s="352">
        <f t="shared" si="9"/>
        <v>10324.8</v>
      </c>
      <c r="H252" s="352">
        <v>6194.88</v>
      </c>
      <c r="I252" s="352">
        <v>6194.88</v>
      </c>
      <c r="J252" s="359">
        <f t="shared" si="10"/>
        <v>1</v>
      </c>
      <c r="K252" s="352"/>
      <c r="L252" s="352"/>
      <c r="M252" s="352"/>
      <c r="N252" s="352"/>
      <c r="O252" s="352"/>
    </row>
    <row r="253" s="315" customFormat="1" customHeight="1" spans="1:15">
      <c r="A253" s="328">
        <v>250</v>
      </c>
      <c r="B253" s="328"/>
      <c r="C253" s="335" t="s">
        <v>388</v>
      </c>
      <c r="D253" s="335"/>
      <c r="E253" s="335">
        <v>287.35</v>
      </c>
      <c r="F253" s="328">
        <v>30</v>
      </c>
      <c r="G253" s="328">
        <f t="shared" si="9"/>
        <v>8620.5</v>
      </c>
      <c r="H253" s="328">
        <f t="shared" si="11"/>
        <v>8620.5</v>
      </c>
      <c r="I253" s="328">
        <v>8620.5</v>
      </c>
      <c r="J253" s="329">
        <f t="shared" si="10"/>
        <v>1</v>
      </c>
      <c r="K253" s="328" t="s">
        <v>29</v>
      </c>
      <c r="L253" s="328" t="s">
        <v>389</v>
      </c>
      <c r="M253" s="328"/>
      <c r="N253" s="328"/>
      <c r="O253" s="328"/>
    </row>
    <row r="254" customHeight="1" spans="1:15">
      <c r="A254" s="323">
        <v>251</v>
      </c>
      <c r="B254" s="323"/>
      <c r="C254" s="331" t="s">
        <v>390</v>
      </c>
      <c r="D254" s="331"/>
      <c r="E254" s="331">
        <v>287.49</v>
      </c>
      <c r="F254" s="323">
        <v>30</v>
      </c>
      <c r="G254" s="323">
        <f t="shared" si="9"/>
        <v>8624.7</v>
      </c>
      <c r="H254" s="323">
        <v>5174.82</v>
      </c>
      <c r="I254" s="323"/>
      <c r="J254" s="324">
        <f t="shared" si="10"/>
        <v>0</v>
      </c>
      <c r="K254" s="323"/>
      <c r="L254" s="323"/>
      <c r="M254" s="363" t="s">
        <v>391</v>
      </c>
      <c r="N254" s="323"/>
      <c r="O254" s="323"/>
    </row>
    <row r="255" customHeight="1" spans="1:15">
      <c r="A255" s="323">
        <v>252</v>
      </c>
      <c r="B255" s="323"/>
      <c r="C255" s="331" t="s">
        <v>392</v>
      </c>
      <c r="D255" s="331"/>
      <c r="E255" s="331">
        <v>342.25</v>
      </c>
      <c r="F255" s="323">
        <v>30</v>
      </c>
      <c r="G255" s="323">
        <f t="shared" si="9"/>
        <v>10267.5</v>
      </c>
      <c r="H255" s="323">
        <v>6160.5</v>
      </c>
      <c r="I255" s="323"/>
      <c r="J255" s="324">
        <f t="shared" si="10"/>
        <v>0</v>
      </c>
      <c r="K255" s="323"/>
      <c r="L255" s="323"/>
      <c r="M255" s="363" t="s">
        <v>391</v>
      </c>
      <c r="N255" s="323"/>
      <c r="O255" s="323"/>
    </row>
    <row r="256" s="315" customFormat="1" customHeight="1" spans="1:15">
      <c r="A256" s="328">
        <v>253</v>
      </c>
      <c r="B256" s="328"/>
      <c r="C256" s="335" t="s">
        <v>393</v>
      </c>
      <c r="D256" s="335"/>
      <c r="E256" s="335">
        <v>376.41</v>
      </c>
      <c r="F256" s="328">
        <v>30</v>
      </c>
      <c r="G256" s="328">
        <f t="shared" si="9"/>
        <v>11292.3</v>
      </c>
      <c r="H256" s="328">
        <f t="shared" si="11"/>
        <v>11292.3</v>
      </c>
      <c r="I256" s="328">
        <v>11292.3</v>
      </c>
      <c r="J256" s="329">
        <f t="shared" si="10"/>
        <v>1</v>
      </c>
      <c r="K256" s="328"/>
      <c r="L256" s="328" t="s">
        <v>394</v>
      </c>
      <c r="M256" s="328"/>
      <c r="N256" s="328"/>
      <c r="O256" s="328"/>
    </row>
    <row r="257" s="315" customFormat="1" customHeight="1" spans="1:15">
      <c r="A257" s="328">
        <v>254</v>
      </c>
      <c r="B257" s="328"/>
      <c r="C257" s="335" t="s">
        <v>395</v>
      </c>
      <c r="D257" s="335"/>
      <c r="E257" s="335">
        <v>335.91</v>
      </c>
      <c r="F257" s="328">
        <v>30</v>
      </c>
      <c r="G257" s="328">
        <f t="shared" si="9"/>
        <v>10077.3</v>
      </c>
      <c r="H257" s="328">
        <f t="shared" si="11"/>
        <v>10077.3</v>
      </c>
      <c r="I257" s="328">
        <v>10077.3</v>
      </c>
      <c r="J257" s="329">
        <f t="shared" si="10"/>
        <v>1</v>
      </c>
      <c r="K257" s="328" t="s">
        <v>140</v>
      </c>
      <c r="L257" s="328" t="s">
        <v>121</v>
      </c>
      <c r="M257" s="328"/>
      <c r="N257" s="328"/>
      <c r="O257" s="328"/>
    </row>
    <row r="258" s="315" customFormat="1" customHeight="1" spans="1:15">
      <c r="A258" s="328">
        <v>255</v>
      </c>
      <c r="B258" s="328"/>
      <c r="C258" s="335" t="s">
        <v>396</v>
      </c>
      <c r="D258" s="335"/>
      <c r="E258" s="335">
        <v>284.52</v>
      </c>
      <c r="F258" s="328">
        <v>30</v>
      </c>
      <c r="G258" s="328">
        <f t="shared" si="9"/>
        <v>8535.6</v>
      </c>
      <c r="H258" s="328">
        <f t="shared" si="11"/>
        <v>8535.6</v>
      </c>
      <c r="I258" s="328">
        <v>8535.6</v>
      </c>
      <c r="J258" s="329">
        <f t="shared" si="10"/>
        <v>1</v>
      </c>
      <c r="K258" s="328" t="s">
        <v>140</v>
      </c>
      <c r="L258" s="328" t="s">
        <v>121</v>
      </c>
      <c r="M258" s="328"/>
      <c r="N258" s="328"/>
      <c r="O258" s="328"/>
    </row>
    <row r="259" s="315" customFormat="1" customHeight="1" spans="1:15">
      <c r="A259" s="328">
        <v>256</v>
      </c>
      <c r="B259" s="328"/>
      <c r="C259" s="335" t="s">
        <v>397</v>
      </c>
      <c r="D259" s="335"/>
      <c r="E259" s="335">
        <v>284.66</v>
      </c>
      <c r="F259" s="328">
        <v>30</v>
      </c>
      <c r="G259" s="328">
        <f t="shared" si="9"/>
        <v>8539.8</v>
      </c>
      <c r="H259" s="328">
        <f t="shared" si="11"/>
        <v>8539.8</v>
      </c>
      <c r="I259" s="328">
        <v>8539.8</v>
      </c>
      <c r="J259" s="329">
        <f t="shared" si="10"/>
        <v>1</v>
      </c>
      <c r="K259" s="328" t="s">
        <v>45</v>
      </c>
      <c r="L259" s="328" t="s">
        <v>356</v>
      </c>
      <c r="M259" s="328"/>
      <c r="N259" s="328"/>
      <c r="O259" s="328"/>
    </row>
    <row r="260" s="315" customFormat="1" customHeight="1" spans="1:15">
      <c r="A260" s="328">
        <v>257</v>
      </c>
      <c r="B260" s="328"/>
      <c r="C260" s="335" t="s">
        <v>398</v>
      </c>
      <c r="D260" s="335"/>
      <c r="E260" s="335">
        <v>335.4</v>
      </c>
      <c r="F260" s="328">
        <v>30</v>
      </c>
      <c r="G260" s="328">
        <f t="shared" si="9"/>
        <v>10062</v>
      </c>
      <c r="H260" s="328">
        <f t="shared" si="11"/>
        <v>10062</v>
      </c>
      <c r="I260" s="328">
        <v>10062</v>
      </c>
      <c r="J260" s="329">
        <f t="shared" si="10"/>
        <v>1</v>
      </c>
      <c r="K260" s="328" t="s">
        <v>45</v>
      </c>
      <c r="L260" s="328" t="s">
        <v>356</v>
      </c>
      <c r="M260" s="328"/>
      <c r="N260" s="328"/>
      <c r="O260" s="328"/>
    </row>
    <row r="261" s="315" customFormat="1" customHeight="1" spans="1:15">
      <c r="A261" s="328">
        <v>258</v>
      </c>
      <c r="B261" s="328" t="s">
        <v>126</v>
      </c>
      <c r="C261" s="335" t="s">
        <v>399</v>
      </c>
      <c r="D261" s="335"/>
      <c r="E261" s="335">
        <v>544.22</v>
      </c>
      <c r="F261" s="328">
        <v>30</v>
      </c>
      <c r="G261" s="328">
        <f t="shared" si="9"/>
        <v>16326.6</v>
      </c>
      <c r="H261" s="328">
        <f t="shared" si="11"/>
        <v>16326.6</v>
      </c>
      <c r="I261" s="328">
        <v>16326.6</v>
      </c>
      <c r="J261" s="329">
        <f t="shared" ref="J261:J267" si="12">I261/H261</f>
        <v>1</v>
      </c>
      <c r="K261" s="328" t="s">
        <v>400</v>
      </c>
      <c r="L261" s="328" t="s">
        <v>337</v>
      </c>
      <c r="M261" s="328"/>
      <c r="N261" s="328"/>
      <c r="O261" s="328"/>
    </row>
    <row r="262" customHeight="1" spans="1:15">
      <c r="A262" s="323">
        <v>259</v>
      </c>
      <c r="B262" s="323"/>
      <c r="C262" s="331" t="s">
        <v>401</v>
      </c>
      <c r="D262" s="331"/>
      <c r="E262" s="331">
        <v>464.02</v>
      </c>
      <c r="F262" s="323">
        <v>30</v>
      </c>
      <c r="G262" s="323">
        <f t="shared" si="9"/>
        <v>13920.6</v>
      </c>
      <c r="H262" s="323">
        <f t="shared" si="11"/>
        <v>13920.6</v>
      </c>
      <c r="I262" s="323"/>
      <c r="J262" s="324">
        <f t="shared" si="12"/>
        <v>0</v>
      </c>
      <c r="K262" s="323"/>
      <c r="L262" s="323"/>
      <c r="M262" s="323" t="s">
        <v>402</v>
      </c>
      <c r="N262" s="323"/>
      <c r="O262" s="323"/>
    </row>
    <row r="263" customHeight="1" spans="1:15">
      <c r="A263" s="323">
        <v>260</v>
      </c>
      <c r="B263" s="323"/>
      <c r="C263" s="331" t="s">
        <v>403</v>
      </c>
      <c r="D263" s="331"/>
      <c r="E263" s="331">
        <v>464.26</v>
      </c>
      <c r="F263" s="323">
        <v>30</v>
      </c>
      <c r="G263" s="323">
        <f>E263*F263</f>
        <v>13927.8</v>
      </c>
      <c r="H263" s="323">
        <v>8356.68</v>
      </c>
      <c r="I263" s="323"/>
      <c r="J263" s="324">
        <f t="shared" si="12"/>
        <v>0</v>
      </c>
      <c r="K263" s="323"/>
      <c r="M263" s="375" t="s">
        <v>404</v>
      </c>
      <c r="N263" s="323"/>
      <c r="O263" s="323"/>
    </row>
    <row r="264" customHeight="1" spans="1:15">
      <c r="A264" s="323">
        <v>261</v>
      </c>
      <c r="B264" s="323"/>
      <c r="C264" s="331" t="s">
        <v>405</v>
      </c>
      <c r="D264" s="331"/>
      <c r="E264" s="331">
        <v>540.78</v>
      </c>
      <c r="F264" s="323">
        <v>30</v>
      </c>
      <c r="G264" s="323">
        <f>E264*F264</f>
        <v>16223.4</v>
      </c>
      <c r="H264" s="323">
        <f t="shared" si="11"/>
        <v>16223.4</v>
      </c>
      <c r="I264" s="323"/>
      <c r="J264" s="324">
        <f t="shared" si="12"/>
        <v>0</v>
      </c>
      <c r="K264" s="323"/>
      <c r="L264" s="323"/>
      <c r="M264" s="375" t="s">
        <v>404</v>
      </c>
      <c r="N264" s="323"/>
      <c r="O264" s="323"/>
    </row>
    <row r="265" customHeight="1" spans="1:15">
      <c r="A265" s="323">
        <v>262</v>
      </c>
      <c r="B265" s="323"/>
      <c r="C265" s="331" t="s">
        <v>406</v>
      </c>
      <c r="D265" s="331"/>
      <c r="E265" s="331">
        <v>489</v>
      </c>
      <c r="F265" s="323">
        <v>30</v>
      </c>
      <c r="G265" s="323">
        <f>E265*F265</f>
        <v>14670</v>
      </c>
      <c r="H265" s="323">
        <f t="shared" si="11"/>
        <v>14670</v>
      </c>
      <c r="I265" s="323"/>
      <c r="J265" s="324">
        <f t="shared" si="12"/>
        <v>0</v>
      </c>
      <c r="K265" s="323"/>
      <c r="L265" s="323"/>
      <c r="M265" s="323" t="s">
        <v>376</v>
      </c>
      <c r="N265" s="323"/>
      <c r="O265" s="323"/>
    </row>
    <row r="266" s="315" customFormat="1" customHeight="1" spans="1:15">
      <c r="A266" s="328">
        <v>263</v>
      </c>
      <c r="B266" s="328"/>
      <c r="C266" s="369" t="s">
        <v>407</v>
      </c>
      <c r="D266" s="369"/>
      <c r="E266" s="369">
        <v>2237.21</v>
      </c>
      <c r="F266" s="328">
        <v>45</v>
      </c>
      <c r="G266" s="370">
        <f>E266*F266+(E266*F266*0.125*0.5)</f>
        <v>106966.603125</v>
      </c>
      <c r="H266" s="370">
        <v>106966.6</v>
      </c>
      <c r="I266" s="376">
        <v>106966.6</v>
      </c>
      <c r="J266" s="329">
        <f t="shared" si="12"/>
        <v>1</v>
      </c>
      <c r="K266" s="328" t="s">
        <v>45</v>
      </c>
      <c r="L266" s="328" t="s">
        <v>33</v>
      </c>
      <c r="M266" s="361" t="s">
        <v>64</v>
      </c>
      <c r="N266" s="328"/>
      <c r="O266" s="328"/>
    </row>
    <row r="267" s="315" customFormat="1" customHeight="1" spans="3:13">
      <c r="C267" s="371"/>
      <c r="D267" s="371"/>
      <c r="E267" s="371"/>
      <c r="G267" s="372"/>
      <c r="H267" s="372">
        <f>SUM(H4:H266)</f>
        <v>1623907.96</v>
      </c>
      <c r="I267" s="377">
        <f>SUM(I4:I266)</f>
        <v>1270266.09</v>
      </c>
      <c r="J267" s="329">
        <f t="shared" si="12"/>
        <v>0.782227885624749</v>
      </c>
      <c r="M267" s="378"/>
    </row>
    <row r="268" customHeight="1" spans="5:10">
      <c r="E268" s="373" t="s">
        <v>408</v>
      </c>
      <c r="F268" s="373"/>
      <c r="G268" s="373">
        <v>43373.91</v>
      </c>
      <c r="H268" s="373"/>
      <c r="J268" s="379"/>
    </row>
    <row r="269" customHeight="1" spans="4:10">
      <c r="D269" s="373"/>
      <c r="F269" s="373" t="s">
        <v>407</v>
      </c>
      <c r="G269" s="373">
        <v>106966.6</v>
      </c>
      <c r="H269" s="373"/>
      <c r="J269" s="379"/>
    </row>
    <row r="270" customHeight="1" spans="6:10">
      <c r="F270" s="373"/>
      <c r="G270" s="373"/>
      <c r="H270" s="373"/>
      <c r="J270" s="379"/>
    </row>
    <row r="277" customHeight="1" spans="2:13">
      <c r="B277" s="374" t="s">
        <v>409</v>
      </c>
      <c r="C277" s="374"/>
      <c r="D277" s="374"/>
      <c r="E277" s="374"/>
      <c r="F277" s="374"/>
      <c r="G277" s="374"/>
      <c r="H277" s="374"/>
      <c r="I277" s="374"/>
      <c r="J277" s="380"/>
      <c r="K277" s="374"/>
      <c r="L277" s="374"/>
      <c r="M277" s="374"/>
    </row>
    <row r="279" customHeight="1" spans="9:9">
      <c r="I279" s="318">
        <f>2237.21*45+(2237.21*45*0.125*0.5)</f>
        <v>106966.603125</v>
      </c>
    </row>
  </sheetData>
  <mergeCells count="3">
    <mergeCell ref="A1:O1"/>
    <mergeCell ref="A2:O2"/>
    <mergeCell ref="E268:F268"/>
  </mergeCells>
  <dataValidations count="1">
    <dataValidation type="list" allowBlank="1" showInputMessage="1" showErrorMessage="1" errorTitle="提示：" error="有提示还出错？" promptTitle="收费方式：" prompt="微信、支付宝、对公转账、现金" sqref="L1 L2 K3">
      <formula1>"微信,支付宝,对公转账,现金"</formula1>
    </dataValidation>
  </dataValidations>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2"/>
  <sheetViews>
    <sheetView workbookViewId="0">
      <pane ySplit="3" topLeftCell="A4" activePane="bottomLeft" state="frozen"/>
      <selection/>
      <selection pane="bottomLeft" activeCell="G16" sqref="G16"/>
    </sheetView>
  </sheetViews>
  <sheetFormatPr defaultColWidth="9" defaultRowHeight="18" customHeight="1"/>
  <cols>
    <col min="1" max="1" width="4" style="317" customWidth="1"/>
    <col min="2" max="2" width="9" style="317" customWidth="1"/>
    <col min="3" max="3" width="7.625" style="317" customWidth="1"/>
    <col min="4" max="5" width="10.375" style="318"/>
    <col min="6" max="6" width="9" style="319"/>
    <col min="7" max="7" width="12" style="318" customWidth="1"/>
    <col min="8" max="8" width="10.875" style="318" customWidth="1"/>
    <col min="9" max="9" width="12.125" style="318" customWidth="1"/>
    <col min="10" max="10" width="11.5" style="318" customWidth="1"/>
    <col min="11" max="11" width="9" style="318"/>
    <col min="12" max="12" width="12.25" style="318" customWidth="1"/>
    <col min="13" max="16384" width="9" style="318"/>
  </cols>
  <sheetData>
    <row r="1" customHeight="1" spans="1:12">
      <c r="A1" s="320" t="s">
        <v>410</v>
      </c>
      <c r="B1" s="321"/>
      <c r="C1" s="321"/>
      <c r="D1" s="321"/>
      <c r="E1" s="321"/>
      <c r="F1" s="321"/>
      <c r="G1" s="321"/>
      <c r="H1" s="321"/>
      <c r="I1" s="321"/>
      <c r="J1" s="321"/>
      <c r="K1" s="321"/>
      <c r="L1" s="336"/>
    </row>
    <row r="2" customHeight="1" spans="1:12">
      <c r="A2" s="322"/>
      <c r="B2" s="322"/>
      <c r="C2" s="322"/>
      <c r="D2" s="323"/>
      <c r="E2" s="323"/>
      <c r="F2" s="324"/>
      <c r="G2" s="323"/>
      <c r="H2" s="323"/>
      <c r="I2" s="323"/>
      <c r="J2" s="323"/>
      <c r="K2" s="323"/>
      <c r="L2" s="323"/>
    </row>
    <row r="3" ht="32" customHeight="1" spans="1:12">
      <c r="A3" s="325" t="s">
        <v>2</v>
      </c>
      <c r="B3" s="325" t="s">
        <v>411</v>
      </c>
      <c r="C3" s="326" t="s">
        <v>6</v>
      </c>
      <c r="D3" s="323" t="s">
        <v>412</v>
      </c>
      <c r="E3" s="323" t="s">
        <v>413</v>
      </c>
      <c r="F3" s="324" t="s">
        <v>414</v>
      </c>
      <c r="G3" s="323" t="s">
        <v>415</v>
      </c>
      <c r="H3" s="323" t="s">
        <v>416</v>
      </c>
      <c r="I3" s="323" t="s">
        <v>417</v>
      </c>
      <c r="J3" s="323" t="s">
        <v>15</v>
      </c>
      <c r="K3" s="323" t="s">
        <v>14</v>
      </c>
      <c r="L3" s="323" t="s">
        <v>13</v>
      </c>
    </row>
    <row r="4" s="315" customFormat="1" customHeight="1" spans="1:12">
      <c r="A4" s="327">
        <v>1</v>
      </c>
      <c r="B4" s="327" t="s">
        <v>16</v>
      </c>
      <c r="C4" s="327">
        <v>271.61</v>
      </c>
      <c r="D4" s="328">
        <v>8148.3</v>
      </c>
      <c r="E4" s="328">
        <v>8148.3</v>
      </c>
      <c r="F4" s="329">
        <f>E4/D4</f>
        <v>1</v>
      </c>
      <c r="G4" s="328" t="s">
        <v>418</v>
      </c>
      <c r="H4" s="328"/>
      <c r="I4" s="328" t="s">
        <v>419</v>
      </c>
      <c r="J4" s="328"/>
      <c r="K4" s="328"/>
      <c r="L4" s="328" t="s">
        <v>420</v>
      </c>
    </row>
    <row r="5" customHeight="1" spans="1:12">
      <c r="A5" s="330">
        <v>2</v>
      </c>
      <c r="B5" s="331" t="s">
        <v>19</v>
      </c>
      <c r="C5" s="331">
        <v>119.56</v>
      </c>
      <c r="D5" s="323">
        <v>0</v>
      </c>
      <c r="E5" s="323">
        <v>0</v>
      </c>
      <c r="F5" s="324" t="e">
        <f t="shared" ref="F5:F69" si="0">E5/D5</f>
        <v>#DIV/0!</v>
      </c>
      <c r="G5" s="323"/>
      <c r="H5" s="323"/>
      <c r="I5" s="323"/>
      <c r="J5" s="323" t="s">
        <v>421</v>
      </c>
      <c r="K5" s="323"/>
      <c r="L5" s="323"/>
    </row>
    <row r="6" s="316" customFormat="1" customHeight="1" spans="1:12">
      <c r="A6" s="332">
        <v>3</v>
      </c>
      <c r="B6" s="332" t="s">
        <v>20</v>
      </c>
      <c r="C6" s="332">
        <v>269.54</v>
      </c>
      <c r="D6" s="333">
        <v>2300.9</v>
      </c>
      <c r="E6" s="333">
        <v>0</v>
      </c>
      <c r="F6" s="334">
        <f t="shared" si="0"/>
        <v>0</v>
      </c>
      <c r="G6" s="333"/>
      <c r="H6" s="333"/>
      <c r="I6" s="333"/>
      <c r="J6" s="333"/>
      <c r="K6" s="333"/>
      <c r="L6" s="333" t="s">
        <v>422</v>
      </c>
    </row>
    <row r="7" customHeight="1" spans="1:12">
      <c r="A7" s="330">
        <v>4</v>
      </c>
      <c r="B7" s="331" t="s">
        <v>23</v>
      </c>
      <c r="C7" s="331">
        <v>168.62</v>
      </c>
      <c r="D7" s="323">
        <v>0</v>
      </c>
      <c r="E7" s="323">
        <v>0</v>
      </c>
      <c r="F7" s="324" t="e">
        <f t="shared" si="0"/>
        <v>#DIV/0!</v>
      </c>
      <c r="G7" s="323"/>
      <c r="H7" s="323"/>
      <c r="I7" s="323"/>
      <c r="J7" s="323"/>
      <c r="K7" s="323"/>
      <c r="L7" s="323"/>
    </row>
    <row r="8" s="315" customFormat="1" customHeight="1" spans="1:12">
      <c r="A8" s="327">
        <v>5</v>
      </c>
      <c r="B8" s="335" t="s">
        <v>25</v>
      </c>
      <c r="C8" s="335">
        <v>132.83</v>
      </c>
      <c r="D8" s="328">
        <v>1966.5</v>
      </c>
      <c r="E8" s="328">
        <v>1966.5</v>
      </c>
      <c r="F8" s="329">
        <f t="shared" si="0"/>
        <v>1</v>
      </c>
      <c r="G8" s="328" t="s">
        <v>423</v>
      </c>
      <c r="H8" s="328"/>
      <c r="I8" s="328" t="s">
        <v>26</v>
      </c>
      <c r="J8" s="328"/>
      <c r="K8" s="328"/>
      <c r="L8" s="328"/>
    </row>
    <row r="9" s="315" customFormat="1" customHeight="1" spans="1:12">
      <c r="A9" s="327">
        <v>6</v>
      </c>
      <c r="B9" s="335" t="s">
        <v>27</v>
      </c>
      <c r="C9" s="335">
        <v>167.66</v>
      </c>
      <c r="D9" s="328">
        <v>2454.8</v>
      </c>
      <c r="E9" s="328">
        <v>2454.8</v>
      </c>
      <c r="F9" s="329">
        <f t="shared" si="0"/>
        <v>1</v>
      </c>
      <c r="G9" s="328" t="s">
        <v>423</v>
      </c>
      <c r="H9" s="328"/>
      <c r="I9" s="328" t="s">
        <v>424</v>
      </c>
      <c r="J9" s="328"/>
      <c r="K9" s="328"/>
      <c r="L9" s="328"/>
    </row>
    <row r="10" s="315" customFormat="1" customHeight="1" spans="1:12">
      <c r="A10" s="327">
        <v>7</v>
      </c>
      <c r="B10" s="335" t="s">
        <v>28</v>
      </c>
      <c r="C10" s="335">
        <v>131.87</v>
      </c>
      <c r="D10" s="328">
        <v>3956.1</v>
      </c>
      <c r="E10" s="328">
        <v>3956.1</v>
      </c>
      <c r="F10" s="329">
        <f t="shared" si="0"/>
        <v>1</v>
      </c>
      <c r="G10" s="328" t="s">
        <v>425</v>
      </c>
      <c r="H10" s="328"/>
      <c r="I10" s="328" t="s">
        <v>30</v>
      </c>
      <c r="J10" s="328"/>
      <c r="K10" s="328"/>
      <c r="L10" s="328"/>
    </row>
    <row r="11" customHeight="1" spans="1:12">
      <c r="A11" s="330">
        <v>8</v>
      </c>
      <c r="B11" s="331" t="s">
        <v>31</v>
      </c>
      <c r="C11" s="331">
        <v>132.83</v>
      </c>
      <c r="D11" s="323">
        <v>0</v>
      </c>
      <c r="E11" s="323">
        <v>0</v>
      </c>
      <c r="F11" s="324" t="e">
        <f t="shared" si="0"/>
        <v>#DIV/0!</v>
      </c>
      <c r="G11" s="323"/>
      <c r="H11" s="323"/>
      <c r="I11" s="323"/>
      <c r="J11" s="323"/>
      <c r="K11" s="323"/>
      <c r="L11" s="323"/>
    </row>
    <row r="12" customHeight="1" spans="1:12">
      <c r="A12" s="330">
        <v>9</v>
      </c>
      <c r="B12" s="331" t="s">
        <v>34</v>
      </c>
      <c r="C12" s="331">
        <v>167.66</v>
      </c>
      <c r="D12" s="323">
        <v>3034.3</v>
      </c>
      <c r="E12" s="323">
        <v>1223.6</v>
      </c>
      <c r="F12" s="324">
        <f t="shared" si="0"/>
        <v>0.403256105197245</v>
      </c>
      <c r="G12" s="323" t="s">
        <v>426</v>
      </c>
      <c r="H12" s="323"/>
      <c r="I12" s="323" t="s">
        <v>427</v>
      </c>
      <c r="J12" s="323"/>
      <c r="K12" s="323"/>
      <c r="L12" s="323"/>
    </row>
    <row r="13" s="315" customFormat="1" customHeight="1" spans="1:12">
      <c r="A13" s="327">
        <v>10</v>
      </c>
      <c r="B13" s="335" t="s">
        <v>35</v>
      </c>
      <c r="C13" s="335">
        <v>131.87</v>
      </c>
      <c r="D13" s="328">
        <v>3956.1</v>
      </c>
      <c r="E13" s="328">
        <v>3956.1</v>
      </c>
      <c r="F13" s="329">
        <f t="shared" si="0"/>
        <v>1</v>
      </c>
      <c r="G13" s="328" t="s">
        <v>418</v>
      </c>
      <c r="H13" s="328"/>
      <c r="I13" s="328" t="s">
        <v>428</v>
      </c>
      <c r="J13" s="328"/>
      <c r="K13" s="328"/>
      <c r="L13" s="328"/>
    </row>
    <row r="14" s="315" customFormat="1" customHeight="1" spans="1:12">
      <c r="A14" s="327">
        <v>11</v>
      </c>
      <c r="B14" s="335" t="s">
        <v>37</v>
      </c>
      <c r="C14" s="335">
        <v>132.83</v>
      </c>
      <c r="D14" s="328">
        <v>2400</v>
      </c>
      <c r="E14" s="328">
        <v>2400</v>
      </c>
      <c r="F14" s="329">
        <f t="shared" si="0"/>
        <v>1</v>
      </c>
      <c r="G14" s="328" t="s">
        <v>418</v>
      </c>
      <c r="H14" s="328"/>
      <c r="I14" s="328" t="s">
        <v>429</v>
      </c>
      <c r="J14" s="328"/>
      <c r="K14" s="328"/>
      <c r="L14" s="328"/>
    </row>
    <row r="15" s="315" customFormat="1" customHeight="1" spans="1:12">
      <c r="A15" s="327">
        <v>12</v>
      </c>
      <c r="B15" s="335" t="s">
        <v>39</v>
      </c>
      <c r="C15" s="335">
        <v>167.66</v>
      </c>
      <c r="D15" s="328">
        <v>3858.9</v>
      </c>
      <c r="E15" s="328">
        <v>3858.9</v>
      </c>
      <c r="F15" s="329">
        <f t="shared" si="0"/>
        <v>1</v>
      </c>
      <c r="G15" s="328" t="s">
        <v>430</v>
      </c>
      <c r="H15" s="328"/>
      <c r="I15" s="328" t="s">
        <v>431</v>
      </c>
      <c r="J15" s="328"/>
      <c r="K15" s="328"/>
      <c r="L15" s="328"/>
    </row>
    <row r="16" customHeight="1" spans="1:12">
      <c r="A16" s="330">
        <v>13</v>
      </c>
      <c r="B16" s="331" t="s">
        <v>40</v>
      </c>
      <c r="C16" s="331">
        <v>131.87</v>
      </c>
      <c r="D16" s="323">
        <v>0</v>
      </c>
      <c r="E16" s="323">
        <v>0</v>
      </c>
      <c r="F16" s="324" t="e">
        <f t="shared" si="0"/>
        <v>#DIV/0!</v>
      </c>
      <c r="G16" s="323"/>
      <c r="H16" s="323"/>
      <c r="I16" s="323"/>
      <c r="J16" s="323"/>
      <c r="K16" s="323"/>
      <c r="L16" s="323"/>
    </row>
    <row r="17" s="315" customFormat="1" customHeight="1" spans="1:12">
      <c r="A17" s="327">
        <v>14</v>
      </c>
      <c r="B17" s="335" t="s">
        <v>42</v>
      </c>
      <c r="C17" s="335">
        <v>132.83</v>
      </c>
      <c r="D17" s="328">
        <v>1844.9</v>
      </c>
      <c r="E17" s="328">
        <v>1844.9</v>
      </c>
      <c r="F17" s="329">
        <f t="shared" si="0"/>
        <v>1</v>
      </c>
      <c r="G17" s="328" t="s">
        <v>430</v>
      </c>
      <c r="H17" s="328"/>
      <c r="I17" s="328" t="s">
        <v>432</v>
      </c>
      <c r="J17" s="328"/>
      <c r="K17" s="328"/>
      <c r="L17" s="328"/>
    </row>
    <row r="18" customHeight="1" spans="1:12">
      <c r="A18" s="330">
        <v>15</v>
      </c>
      <c r="B18" s="331" t="s">
        <v>44</v>
      </c>
      <c r="C18" s="331">
        <v>167.66</v>
      </c>
      <c r="D18" s="323">
        <v>0</v>
      </c>
      <c r="E18" s="323">
        <v>0</v>
      </c>
      <c r="F18" s="324" t="e">
        <f t="shared" si="0"/>
        <v>#DIV/0!</v>
      </c>
      <c r="G18" s="323"/>
      <c r="H18" s="323"/>
      <c r="I18" s="323"/>
      <c r="J18" s="323"/>
      <c r="K18" s="323"/>
      <c r="L18" s="323"/>
    </row>
    <row r="19" s="315" customFormat="1" customHeight="1" spans="1:12">
      <c r="A19" s="327">
        <v>16</v>
      </c>
      <c r="B19" s="335" t="s">
        <v>47</v>
      </c>
      <c r="C19" s="335">
        <v>131.87</v>
      </c>
      <c r="D19" s="328">
        <v>3956.1</v>
      </c>
      <c r="E19" s="328">
        <v>3956.1</v>
      </c>
      <c r="F19" s="329">
        <f t="shared" si="0"/>
        <v>1</v>
      </c>
      <c r="G19" s="328" t="s">
        <v>418</v>
      </c>
      <c r="H19" s="328"/>
      <c r="I19" s="328" t="s">
        <v>433</v>
      </c>
      <c r="J19" s="328"/>
      <c r="K19" s="328"/>
      <c r="L19" s="328"/>
    </row>
    <row r="20" customHeight="1" spans="1:12">
      <c r="A20" s="330">
        <v>17</v>
      </c>
      <c r="B20" s="331" t="s">
        <v>49</v>
      </c>
      <c r="C20" s="331">
        <v>132.83</v>
      </c>
      <c r="D20" s="323">
        <v>0</v>
      </c>
      <c r="E20" s="323">
        <v>0</v>
      </c>
      <c r="F20" s="324" t="e">
        <f t="shared" si="0"/>
        <v>#DIV/0!</v>
      </c>
      <c r="G20" s="323"/>
      <c r="H20" s="323"/>
      <c r="I20" s="323"/>
      <c r="J20" s="323"/>
      <c r="K20" s="323"/>
      <c r="L20" s="323"/>
    </row>
    <row r="21" customHeight="1" spans="1:12">
      <c r="A21" s="330">
        <v>18</v>
      </c>
      <c r="B21" s="331" t="s">
        <v>51</v>
      </c>
      <c r="C21" s="331">
        <v>167.66</v>
      </c>
      <c r="D21" s="323">
        <v>0</v>
      </c>
      <c r="E21" s="323">
        <v>0</v>
      </c>
      <c r="F21" s="324" t="e">
        <f t="shared" si="0"/>
        <v>#DIV/0!</v>
      </c>
      <c r="G21" s="323"/>
      <c r="H21" s="323"/>
      <c r="I21" s="323"/>
      <c r="J21" s="323"/>
      <c r="K21" s="323"/>
      <c r="L21" s="323"/>
    </row>
    <row r="22" s="315" customFormat="1" customHeight="1" spans="1:12">
      <c r="A22" s="327">
        <v>19</v>
      </c>
      <c r="B22" s="335" t="s">
        <v>53</v>
      </c>
      <c r="C22" s="335">
        <v>131.87</v>
      </c>
      <c r="D22" s="328">
        <v>980.4</v>
      </c>
      <c r="E22" s="328">
        <v>980.4</v>
      </c>
      <c r="F22" s="329">
        <f t="shared" si="0"/>
        <v>1</v>
      </c>
      <c r="G22" s="328" t="s">
        <v>430</v>
      </c>
      <c r="H22" s="328"/>
      <c r="I22" s="328" t="s">
        <v>138</v>
      </c>
      <c r="J22" s="328"/>
      <c r="K22" s="328"/>
      <c r="L22" s="328"/>
    </row>
    <row r="23" customHeight="1" spans="1:12">
      <c r="A23" s="330">
        <v>20</v>
      </c>
      <c r="B23" s="330" t="s">
        <v>55</v>
      </c>
      <c r="C23" s="330">
        <v>264.7</v>
      </c>
      <c r="D23" s="323">
        <v>0</v>
      </c>
      <c r="E23" s="323">
        <v>0</v>
      </c>
      <c r="F23" s="324" t="e">
        <f t="shared" si="0"/>
        <v>#DIV/0!</v>
      </c>
      <c r="G23" s="323"/>
      <c r="H23" s="323"/>
      <c r="I23" s="323"/>
      <c r="J23" s="323"/>
      <c r="K23" s="323"/>
      <c r="L23" s="323"/>
    </row>
    <row r="24" customHeight="1" spans="1:12">
      <c r="A24" s="330">
        <v>21</v>
      </c>
      <c r="B24" s="331" t="s">
        <v>57</v>
      </c>
      <c r="C24" s="331">
        <v>167.66</v>
      </c>
      <c r="D24" s="323">
        <v>5029.8</v>
      </c>
      <c r="E24" s="323"/>
      <c r="F24" s="324">
        <f t="shared" si="0"/>
        <v>0</v>
      </c>
      <c r="G24" s="323"/>
      <c r="H24" s="323"/>
      <c r="I24" s="323"/>
      <c r="J24" s="323"/>
      <c r="K24" s="323"/>
      <c r="L24" s="323"/>
    </row>
    <row r="25" customHeight="1" spans="1:12">
      <c r="A25" s="330">
        <v>22</v>
      </c>
      <c r="B25" s="331" t="s">
        <v>59</v>
      </c>
      <c r="C25" s="331">
        <v>264.7</v>
      </c>
      <c r="D25" s="323">
        <v>0</v>
      </c>
      <c r="E25" s="323">
        <v>0</v>
      </c>
      <c r="F25" s="324" t="e">
        <f t="shared" si="0"/>
        <v>#DIV/0!</v>
      </c>
      <c r="G25" s="323"/>
      <c r="H25" s="323"/>
      <c r="I25" s="323"/>
      <c r="J25" s="323"/>
      <c r="K25" s="323"/>
      <c r="L25" s="323"/>
    </row>
    <row r="26" s="315" customFormat="1" customHeight="1" spans="1:12">
      <c r="A26" s="327">
        <v>23</v>
      </c>
      <c r="B26" s="335" t="s">
        <v>61</v>
      </c>
      <c r="C26" s="335">
        <v>167.66</v>
      </c>
      <c r="D26" s="328">
        <v>2671.4</v>
      </c>
      <c r="E26" s="328">
        <v>2671.4</v>
      </c>
      <c r="F26" s="329">
        <f t="shared" si="0"/>
        <v>1</v>
      </c>
      <c r="G26" s="328" t="s">
        <v>430</v>
      </c>
      <c r="H26" s="328"/>
      <c r="I26" s="328"/>
      <c r="J26" s="328"/>
      <c r="K26" s="328"/>
      <c r="L26" s="328" t="s">
        <v>434</v>
      </c>
    </row>
    <row r="27" customHeight="1" spans="1:12">
      <c r="A27" s="330">
        <v>24</v>
      </c>
      <c r="B27" s="330" t="s">
        <v>63</v>
      </c>
      <c r="C27" s="330">
        <v>265.33</v>
      </c>
      <c r="D27" s="323">
        <v>0</v>
      </c>
      <c r="E27" s="323">
        <v>0</v>
      </c>
      <c r="F27" s="324" t="e">
        <f t="shared" si="0"/>
        <v>#DIV/0!</v>
      </c>
      <c r="G27" s="323"/>
      <c r="H27" s="323"/>
      <c r="I27" s="323"/>
      <c r="J27" s="323"/>
      <c r="K27" s="323"/>
      <c r="L27" s="323"/>
    </row>
    <row r="28" customHeight="1" spans="1:12">
      <c r="A28" s="330">
        <v>25</v>
      </c>
      <c r="B28" s="331" t="s">
        <v>65</v>
      </c>
      <c r="C28" s="331">
        <v>163.45</v>
      </c>
      <c r="D28" s="323">
        <v>0</v>
      </c>
      <c r="E28" s="323">
        <v>0</v>
      </c>
      <c r="F28" s="324">
        <v>0</v>
      </c>
      <c r="G28" s="323"/>
      <c r="H28" s="323"/>
      <c r="I28" s="323"/>
      <c r="J28" s="323"/>
      <c r="K28" s="323"/>
      <c r="L28" s="323"/>
    </row>
    <row r="29" customHeight="1" spans="1:12">
      <c r="A29" s="330">
        <v>26</v>
      </c>
      <c r="B29" s="331" t="s">
        <v>66</v>
      </c>
      <c r="C29" s="331">
        <v>285.63</v>
      </c>
      <c r="D29" s="323">
        <v>0</v>
      </c>
      <c r="E29" s="323">
        <v>0</v>
      </c>
      <c r="F29" s="324" t="e">
        <f t="shared" si="0"/>
        <v>#DIV/0!</v>
      </c>
      <c r="G29" s="323"/>
      <c r="H29" s="323"/>
      <c r="I29" s="323"/>
      <c r="J29" s="323"/>
      <c r="K29" s="323"/>
      <c r="L29" s="323"/>
    </row>
    <row r="30" customHeight="1" spans="1:12">
      <c r="A30" s="330">
        <v>27</v>
      </c>
      <c r="B30" s="331" t="s">
        <v>68</v>
      </c>
      <c r="C30" s="331">
        <v>144.79</v>
      </c>
      <c r="D30" s="323">
        <v>0</v>
      </c>
      <c r="E30" s="323">
        <v>0</v>
      </c>
      <c r="F30" s="324" t="e">
        <f t="shared" si="0"/>
        <v>#DIV/0!</v>
      </c>
      <c r="G30" s="323"/>
      <c r="H30" s="323"/>
      <c r="I30" s="323"/>
      <c r="J30" s="323"/>
      <c r="K30" s="323"/>
      <c r="L30" s="323"/>
    </row>
    <row r="31" s="315" customFormat="1" customHeight="1" spans="1:12">
      <c r="A31" s="327">
        <v>28</v>
      </c>
      <c r="B31" s="327" t="s">
        <v>70</v>
      </c>
      <c r="C31" s="327">
        <v>276.12</v>
      </c>
      <c r="D31" s="328">
        <v>5226.9</v>
      </c>
      <c r="E31" s="328">
        <v>5226.9</v>
      </c>
      <c r="F31" s="329">
        <f t="shared" si="0"/>
        <v>1</v>
      </c>
      <c r="G31" s="328" t="s">
        <v>430</v>
      </c>
      <c r="H31" s="328"/>
      <c r="I31" s="328" t="s">
        <v>71</v>
      </c>
      <c r="J31" s="328"/>
      <c r="K31" s="328"/>
      <c r="L31" s="328"/>
    </row>
    <row r="32" s="315" customFormat="1" customHeight="1" spans="1:12">
      <c r="A32" s="327">
        <v>29</v>
      </c>
      <c r="B32" s="327" t="s">
        <v>72</v>
      </c>
      <c r="C32" s="327">
        <v>274.75</v>
      </c>
      <c r="D32" s="328">
        <v>6800.06</v>
      </c>
      <c r="E32" s="328">
        <v>6800.06</v>
      </c>
      <c r="F32" s="329">
        <f t="shared" si="0"/>
        <v>1</v>
      </c>
      <c r="G32" s="328" t="s">
        <v>435</v>
      </c>
      <c r="H32" s="328"/>
      <c r="I32" s="328" t="s">
        <v>436</v>
      </c>
      <c r="J32" s="328" t="s">
        <v>437</v>
      </c>
      <c r="K32" s="328"/>
      <c r="L32" s="328"/>
    </row>
    <row r="33" customHeight="1" spans="1:12">
      <c r="A33" s="330">
        <v>30</v>
      </c>
      <c r="B33" s="330" t="s">
        <v>74</v>
      </c>
      <c r="C33" s="330">
        <v>274.75</v>
      </c>
      <c r="D33" s="323">
        <v>174.8</v>
      </c>
      <c r="E33" s="323"/>
      <c r="F33" s="324">
        <f t="shared" si="0"/>
        <v>0</v>
      </c>
      <c r="G33" s="323"/>
      <c r="H33" s="323"/>
      <c r="I33" s="323"/>
      <c r="J33" s="323"/>
      <c r="K33" s="323"/>
      <c r="L33" s="323"/>
    </row>
    <row r="34" customHeight="1" spans="1:12">
      <c r="A34" s="330">
        <v>31</v>
      </c>
      <c r="B34" s="330" t="s">
        <v>76</v>
      </c>
      <c r="C34" s="330">
        <v>274.75</v>
      </c>
      <c r="D34" s="323">
        <v>2861.4</v>
      </c>
      <c r="E34" s="323"/>
      <c r="F34" s="324">
        <f t="shared" si="0"/>
        <v>0</v>
      </c>
      <c r="G34" s="323"/>
      <c r="H34" s="323"/>
      <c r="I34" s="323"/>
      <c r="J34" s="323"/>
      <c r="K34" s="323"/>
      <c r="L34" s="323"/>
    </row>
    <row r="35" customHeight="1" spans="1:12">
      <c r="A35" s="330">
        <v>32</v>
      </c>
      <c r="B35" s="330" t="s">
        <v>79</v>
      </c>
      <c r="C35" s="330">
        <v>274.75</v>
      </c>
      <c r="D35" s="323">
        <v>5753.2</v>
      </c>
      <c r="E35" s="323"/>
      <c r="F35" s="324">
        <f t="shared" si="0"/>
        <v>0</v>
      </c>
      <c r="G35" s="323"/>
      <c r="H35" s="323"/>
      <c r="I35" s="323"/>
      <c r="J35" s="323"/>
      <c r="K35" s="323"/>
      <c r="L35" s="323"/>
    </row>
    <row r="36" s="315" customFormat="1" customHeight="1" spans="1:12">
      <c r="A36" s="327">
        <v>33</v>
      </c>
      <c r="B36" s="327" t="s">
        <v>81</v>
      </c>
      <c r="C36" s="327">
        <v>274.75</v>
      </c>
      <c r="D36" s="328">
        <v>6315.6</v>
      </c>
      <c r="E36" s="328">
        <v>6315.6</v>
      </c>
      <c r="F36" s="329">
        <f t="shared" si="0"/>
        <v>1</v>
      </c>
      <c r="G36" s="328" t="s">
        <v>430</v>
      </c>
      <c r="H36" s="328"/>
      <c r="I36" s="328" t="s">
        <v>438</v>
      </c>
      <c r="J36" s="328"/>
      <c r="K36" s="328"/>
      <c r="L36" s="328"/>
    </row>
    <row r="37" customHeight="1" spans="1:12">
      <c r="A37" s="330">
        <v>34</v>
      </c>
      <c r="B37" s="330" t="s">
        <v>82</v>
      </c>
      <c r="C37" s="330">
        <v>274.75</v>
      </c>
      <c r="D37" s="323">
        <v>4541</v>
      </c>
      <c r="E37" s="323"/>
      <c r="F37" s="324">
        <f t="shared" si="0"/>
        <v>0</v>
      </c>
      <c r="G37" s="323"/>
      <c r="H37" s="323"/>
      <c r="I37" s="323"/>
      <c r="J37" s="323"/>
      <c r="K37" s="323"/>
      <c r="L37" s="323"/>
    </row>
    <row r="38" customHeight="1" spans="1:12">
      <c r="A38" s="330">
        <v>0</v>
      </c>
      <c r="B38" s="330" t="s">
        <v>86</v>
      </c>
      <c r="C38" s="330">
        <v>274.75</v>
      </c>
      <c r="D38" s="323">
        <v>0</v>
      </c>
      <c r="E38" s="323">
        <v>0</v>
      </c>
      <c r="F38" s="324" t="e">
        <f t="shared" si="0"/>
        <v>#DIV/0!</v>
      </c>
      <c r="G38" s="323"/>
      <c r="H38" s="323"/>
      <c r="I38" s="323"/>
      <c r="J38" s="323"/>
      <c r="K38" s="323"/>
      <c r="L38" s="323"/>
    </row>
    <row r="39" customHeight="1" spans="1:12">
      <c r="A39" s="330">
        <v>36</v>
      </c>
      <c r="B39" s="330" t="s">
        <v>88</v>
      </c>
      <c r="C39" s="330">
        <v>274.75</v>
      </c>
      <c r="D39" s="323">
        <v>0</v>
      </c>
      <c r="E39" s="323">
        <v>0</v>
      </c>
      <c r="F39" s="324" t="e">
        <f t="shared" si="0"/>
        <v>#DIV/0!</v>
      </c>
      <c r="G39" s="323"/>
      <c r="H39" s="323"/>
      <c r="I39" s="323"/>
      <c r="J39" s="323"/>
      <c r="K39" s="323"/>
      <c r="L39" s="323"/>
    </row>
    <row r="40" customHeight="1" spans="1:12">
      <c r="A40" s="330">
        <v>37</v>
      </c>
      <c r="B40" s="330" t="s">
        <v>90</v>
      </c>
      <c r="C40" s="330">
        <v>274.75</v>
      </c>
      <c r="D40" s="323">
        <v>0</v>
      </c>
      <c r="E40" s="323">
        <v>0</v>
      </c>
      <c r="F40" s="324" t="e">
        <f t="shared" si="0"/>
        <v>#DIV/0!</v>
      </c>
      <c r="G40" s="323"/>
      <c r="H40" s="323"/>
      <c r="I40" s="323"/>
      <c r="J40" s="323"/>
      <c r="K40" s="323"/>
      <c r="L40" s="323"/>
    </row>
    <row r="41" customHeight="1" spans="1:12">
      <c r="A41" s="330">
        <v>38</v>
      </c>
      <c r="B41" s="331" t="s">
        <v>91</v>
      </c>
      <c r="C41" s="331">
        <v>274.75</v>
      </c>
      <c r="D41" s="323">
        <v>0</v>
      </c>
      <c r="E41" s="323">
        <v>0</v>
      </c>
      <c r="F41" s="324" t="e">
        <f t="shared" si="0"/>
        <v>#DIV/0!</v>
      </c>
      <c r="G41" s="323"/>
      <c r="H41" s="323"/>
      <c r="I41" s="323"/>
      <c r="J41" s="323"/>
      <c r="K41" s="323"/>
      <c r="L41" s="323"/>
    </row>
    <row r="42" s="315" customFormat="1" customHeight="1" spans="1:12">
      <c r="A42" s="327">
        <v>39</v>
      </c>
      <c r="B42" s="327" t="s">
        <v>93</v>
      </c>
      <c r="C42" s="327">
        <v>274.75</v>
      </c>
      <c r="D42" s="328">
        <v>8242.5</v>
      </c>
      <c r="E42" s="328">
        <v>8242.5</v>
      </c>
      <c r="F42" s="329">
        <f t="shared" si="0"/>
        <v>1</v>
      </c>
      <c r="G42" s="328" t="s">
        <v>418</v>
      </c>
      <c r="H42" s="328" t="s">
        <v>439</v>
      </c>
      <c r="I42" s="328" t="s">
        <v>440</v>
      </c>
      <c r="J42" s="328"/>
      <c r="K42" s="328"/>
      <c r="L42" s="328"/>
    </row>
    <row r="43" s="315" customFormat="1" customHeight="1" spans="1:12">
      <c r="A43" s="327">
        <v>40</v>
      </c>
      <c r="B43" s="327" t="s">
        <v>95</v>
      </c>
      <c r="C43" s="327">
        <v>274.75</v>
      </c>
      <c r="D43" s="328">
        <v>2601.1</v>
      </c>
      <c r="E43" s="328">
        <v>2601.1</v>
      </c>
      <c r="F43" s="329">
        <f t="shared" si="0"/>
        <v>1</v>
      </c>
      <c r="G43" s="328"/>
      <c r="H43" s="328"/>
      <c r="I43" s="328"/>
      <c r="J43" s="328"/>
      <c r="K43" s="328"/>
      <c r="L43" s="328"/>
    </row>
    <row r="44" s="315" customFormat="1" customHeight="1" spans="1:12">
      <c r="A44" s="327">
        <v>41</v>
      </c>
      <c r="B44" s="327" t="s">
        <v>96</v>
      </c>
      <c r="C44" s="327">
        <v>274.75</v>
      </c>
      <c r="D44" s="328">
        <v>8242.5</v>
      </c>
      <c r="E44" s="328">
        <v>8242.5</v>
      </c>
      <c r="F44" s="329">
        <f t="shared" si="0"/>
        <v>1</v>
      </c>
      <c r="G44" s="328" t="s">
        <v>418</v>
      </c>
      <c r="H44" s="328" t="s">
        <v>45</v>
      </c>
      <c r="I44" s="328" t="s">
        <v>441</v>
      </c>
      <c r="J44" s="328"/>
      <c r="K44" s="328"/>
      <c r="L44" s="328"/>
    </row>
    <row r="45" s="315" customFormat="1" customHeight="1" spans="1:12">
      <c r="A45" s="327">
        <v>42</v>
      </c>
      <c r="B45" s="327" t="s">
        <v>98</v>
      </c>
      <c r="C45" s="327">
        <v>264.34</v>
      </c>
      <c r="D45" s="328">
        <v>7930.2</v>
      </c>
      <c r="E45" s="328">
        <v>7930.2</v>
      </c>
      <c r="F45" s="329">
        <f t="shared" si="0"/>
        <v>1</v>
      </c>
      <c r="G45" s="328" t="s">
        <v>418</v>
      </c>
      <c r="H45" s="328" t="s">
        <v>45</v>
      </c>
      <c r="I45" s="328" t="s">
        <v>22</v>
      </c>
      <c r="J45" s="328"/>
      <c r="K45" s="328"/>
      <c r="L45" s="328"/>
    </row>
    <row r="46" s="315" customFormat="1" customHeight="1" spans="1:12">
      <c r="A46" s="327">
        <v>43</v>
      </c>
      <c r="B46" s="327" t="s">
        <v>99</v>
      </c>
      <c r="C46" s="327">
        <v>263.96</v>
      </c>
      <c r="D46" s="328">
        <v>2261</v>
      </c>
      <c r="E46" s="328">
        <v>2261</v>
      </c>
      <c r="F46" s="329">
        <f t="shared" si="0"/>
        <v>1</v>
      </c>
      <c r="G46" s="328" t="s">
        <v>430</v>
      </c>
      <c r="H46" s="328" t="s">
        <v>21</v>
      </c>
      <c r="I46" s="328" t="s">
        <v>149</v>
      </c>
      <c r="J46" s="328"/>
      <c r="K46" s="328"/>
      <c r="L46" s="328"/>
    </row>
    <row r="47" s="315" customFormat="1" customHeight="1" spans="1:12">
      <c r="A47" s="327">
        <v>44</v>
      </c>
      <c r="B47" s="327" t="s">
        <v>100</v>
      </c>
      <c r="C47" s="327">
        <v>272.96</v>
      </c>
      <c r="D47" s="328">
        <v>2555.5</v>
      </c>
      <c r="E47" s="328">
        <v>2555.5</v>
      </c>
      <c r="F47" s="329">
        <f t="shared" si="0"/>
        <v>1</v>
      </c>
      <c r="G47" s="328" t="s">
        <v>430</v>
      </c>
      <c r="H47" s="328" t="s">
        <v>21</v>
      </c>
      <c r="I47" s="328" t="s">
        <v>159</v>
      </c>
      <c r="J47" s="328"/>
      <c r="K47" s="328"/>
      <c r="L47" s="328"/>
    </row>
    <row r="48" customHeight="1" spans="1:12">
      <c r="A48" s="330">
        <v>45</v>
      </c>
      <c r="B48" s="331" t="s">
        <v>101</v>
      </c>
      <c r="C48" s="331">
        <v>139.65</v>
      </c>
      <c r="D48" s="323">
        <v>0</v>
      </c>
      <c r="E48" s="323">
        <v>0</v>
      </c>
      <c r="F48" s="324" t="e">
        <f t="shared" si="0"/>
        <v>#DIV/0!</v>
      </c>
      <c r="G48" s="323"/>
      <c r="H48" s="323"/>
      <c r="I48" s="323"/>
      <c r="J48" s="323"/>
      <c r="K48" s="323"/>
      <c r="L48" s="323"/>
    </row>
    <row r="49" s="315" customFormat="1" customHeight="1" spans="1:12">
      <c r="A49" s="327">
        <v>46</v>
      </c>
      <c r="B49" s="327" t="s">
        <v>102</v>
      </c>
      <c r="C49" s="327">
        <v>270.12</v>
      </c>
      <c r="D49" s="328">
        <v>5064.75</v>
      </c>
      <c r="E49" s="328">
        <v>5064.75</v>
      </c>
      <c r="F49" s="329">
        <f t="shared" si="0"/>
        <v>1</v>
      </c>
      <c r="G49" s="328" t="s">
        <v>442</v>
      </c>
      <c r="H49" s="328"/>
      <c r="I49" s="328" t="s">
        <v>443</v>
      </c>
      <c r="J49" s="328"/>
      <c r="K49" s="328"/>
      <c r="L49" s="328"/>
    </row>
    <row r="50" s="315" customFormat="1" customHeight="1" spans="1:12">
      <c r="A50" s="327">
        <v>47</v>
      </c>
      <c r="B50" s="335" t="s">
        <v>104</v>
      </c>
      <c r="C50" s="335">
        <v>168.62</v>
      </c>
      <c r="D50" s="328">
        <v>72.4</v>
      </c>
      <c r="E50" s="328">
        <v>72.4</v>
      </c>
      <c r="F50" s="329">
        <f t="shared" si="0"/>
        <v>1</v>
      </c>
      <c r="G50" s="328" t="s">
        <v>430</v>
      </c>
      <c r="H50" s="328"/>
      <c r="I50" s="328" t="s">
        <v>22</v>
      </c>
      <c r="J50" s="328"/>
      <c r="K50" s="328"/>
      <c r="L50" s="328"/>
    </row>
    <row r="51" customHeight="1" spans="1:12">
      <c r="A51" s="330">
        <v>48</v>
      </c>
      <c r="B51" s="330" t="s">
        <v>105</v>
      </c>
      <c r="C51" s="330">
        <v>272.76</v>
      </c>
      <c r="D51" s="323">
        <v>2719.85</v>
      </c>
      <c r="E51" s="323"/>
      <c r="F51" s="324">
        <f t="shared" si="0"/>
        <v>0</v>
      </c>
      <c r="G51" s="323"/>
      <c r="H51" s="323"/>
      <c r="I51" s="323"/>
      <c r="J51" s="323"/>
      <c r="K51" s="323"/>
      <c r="L51" s="323"/>
    </row>
    <row r="52" s="315" customFormat="1" customHeight="1" spans="1:12">
      <c r="A52" s="327">
        <v>49</v>
      </c>
      <c r="B52" s="335" t="s">
        <v>107</v>
      </c>
      <c r="C52" s="335">
        <v>167.66</v>
      </c>
      <c r="D52" s="328">
        <v>408.5</v>
      </c>
      <c r="E52" s="328">
        <v>408.5</v>
      </c>
      <c r="F52" s="329">
        <f t="shared" si="0"/>
        <v>1</v>
      </c>
      <c r="G52" s="328" t="s">
        <v>426</v>
      </c>
      <c r="H52" s="328"/>
      <c r="I52" s="328" t="s">
        <v>444</v>
      </c>
      <c r="J52" s="328"/>
      <c r="K52" s="328"/>
      <c r="L52" s="328"/>
    </row>
    <row r="53" s="315" customFormat="1" customHeight="1" spans="1:12">
      <c r="A53" s="327">
        <v>50</v>
      </c>
      <c r="B53" s="327" t="s">
        <v>109</v>
      </c>
      <c r="C53" s="327">
        <v>272.76</v>
      </c>
      <c r="D53" s="328">
        <v>3068.55</v>
      </c>
      <c r="E53" s="328">
        <v>3068.55</v>
      </c>
      <c r="F53" s="329">
        <f t="shared" si="0"/>
        <v>1</v>
      </c>
      <c r="G53" s="328" t="s">
        <v>442</v>
      </c>
      <c r="H53" s="328" t="s">
        <v>445</v>
      </c>
      <c r="I53" s="328" t="s">
        <v>22</v>
      </c>
      <c r="J53" s="328"/>
      <c r="K53" s="328"/>
      <c r="L53" s="328"/>
    </row>
    <row r="54" customHeight="1" spans="1:12">
      <c r="A54" s="330">
        <v>51</v>
      </c>
      <c r="B54" s="331" t="s">
        <v>110</v>
      </c>
      <c r="C54" s="331">
        <v>167.66</v>
      </c>
      <c r="D54" s="323">
        <v>1829.7</v>
      </c>
      <c r="E54" s="323"/>
      <c r="F54" s="324">
        <f t="shared" si="0"/>
        <v>0</v>
      </c>
      <c r="G54" s="323"/>
      <c r="H54" s="323"/>
      <c r="I54" s="323"/>
      <c r="J54" s="323"/>
      <c r="K54" s="323"/>
      <c r="L54" s="323"/>
    </row>
    <row r="55" customHeight="1" spans="1:12">
      <c r="A55" s="330">
        <v>52</v>
      </c>
      <c r="B55" s="330" t="s">
        <v>112</v>
      </c>
      <c r="C55" s="330">
        <v>272.76</v>
      </c>
      <c r="D55" s="323">
        <v>8182.8</v>
      </c>
      <c r="E55" s="323"/>
      <c r="F55" s="324">
        <f t="shared" si="0"/>
        <v>0</v>
      </c>
      <c r="G55" s="323"/>
      <c r="H55" s="323"/>
      <c r="I55" s="323"/>
      <c r="J55" s="323"/>
      <c r="K55" s="323"/>
      <c r="L55" s="323"/>
    </row>
    <row r="56" customHeight="1" spans="1:12">
      <c r="A56" s="330">
        <v>53</v>
      </c>
      <c r="B56" s="331" t="s">
        <v>114</v>
      </c>
      <c r="C56" s="331">
        <v>167.66</v>
      </c>
      <c r="D56" s="323">
        <v>0</v>
      </c>
      <c r="E56" s="323">
        <v>0</v>
      </c>
      <c r="F56" s="324" t="e">
        <f t="shared" si="0"/>
        <v>#DIV/0!</v>
      </c>
      <c r="G56" s="323"/>
      <c r="H56" s="323"/>
      <c r="I56" s="323"/>
      <c r="J56" s="323"/>
      <c r="K56" s="323"/>
      <c r="L56" s="323"/>
    </row>
    <row r="57" customHeight="1" spans="1:12">
      <c r="A57" s="330">
        <v>54</v>
      </c>
      <c r="B57" s="330" t="s">
        <v>115</v>
      </c>
      <c r="C57" s="330">
        <v>272.76</v>
      </c>
      <c r="D57" s="323">
        <v>8182.8</v>
      </c>
      <c r="E57" s="323"/>
      <c r="F57" s="324">
        <f t="shared" si="0"/>
        <v>0</v>
      </c>
      <c r="G57" s="323"/>
      <c r="H57" s="323"/>
      <c r="I57" s="323"/>
      <c r="J57" s="323"/>
      <c r="K57" s="323"/>
      <c r="L57" s="323"/>
    </row>
    <row r="58" s="315" customFormat="1" customHeight="1" spans="1:12">
      <c r="A58" s="327">
        <v>55</v>
      </c>
      <c r="B58" s="335" t="s">
        <v>116</v>
      </c>
      <c r="C58" s="335">
        <v>167.66</v>
      </c>
      <c r="D58" s="328">
        <v>1786</v>
      </c>
      <c r="E58" s="328">
        <v>1786</v>
      </c>
      <c r="F58" s="329">
        <f t="shared" si="0"/>
        <v>1</v>
      </c>
      <c r="G58" s="328" t="s">
        <v>430</v>
      </c>
      <c r="H58" s="328" t="s">
        <v>45</v>
      </c>
      <c r="I58" s="328" t="s">
        <v>217</v>
      </c>
      <c r="J58" s="328"/>
      <c r="K58" s="328"/>
      <c r="L58" s="328"/>
    </row>
    <row r="59" customHeight="1" spans="1:12">
      <c r="A59" s="330">
        <v>56</v>
      </c>
      <c r="B59" s="330" t="s">
        <v>118</v>
      </c>
      <c r="C59" s="330">
        <v>272.76</v>
      </c>
      <c r="D59" s="323">
        <v>0</v>
      </c>
      <c r="E59" s="323">
        <v>0</v>
      </c>
      <c r="F59" s="324" t="e">
        <f t="shared" si="0"/>
        <v>#DIV/0!</v>
      </c>
      <c r="G59" s="323"/>
      <c r="H59" s="323"/>
      <c r="I59" s="323"/>
      <c r="J59" s="323"/>
      <c r="K59" s="323"/>
      <c r="L59" s="323"/>
    </row>
    <row r="60" customHeight="1" spans="1:12">
      <c r="A60" s="330">
        <v>57</v>
      </c>
      <c r="B60" s="331" t="s">
        <v>120</v>
      </c>
      <c r="C60" s="331">
        <v>167.66</v>
      </c>
      <c r="D60" s="323">
        <v>957.6</v>
      </c>
      <c r="E60" s="323"/>
      <c r="F60" s="324">
        <f t="shared" si="0"/>
        <v>0</v>
      </c>
      <c r="G60" s="323"/>
      <c r="H60" s="323"/>
      <c r="I60" s="323"/>
      <c r="J60" s="323"/>
      <c r="K60" s="323"/>
      <c r="L60" s="323"/>
    </row>
    <row r="61" s="315" customFormat="1" customHeight="1" spans="1:12">
      <c r="A61" s="327">
        <v>58</v>
      </c>
      <c r="B61" s="327" t="s">
        <v>122</v>
      </c>
      <c r="C61" s="327">
        <v>272.76</v>
      </c>
      <c r="D61" s="328">
        <v>8182.8</v>
      </c>
      <c r="E61" s="328">
        <v>8182.8</v>
      </c>
      <c r="F61" s="329">
        <f t="shared" si="0"/>
        <v>1</v>
      </c>
      <c r="G61" s="328" t="s">
        <v>418</v>
      </c>
      <c r="H61" s="328" t="s">
        <v>21</v>
      </c>
      <c r="I61" s="328" t="s">
        <v>83</v>
      </c>
      <c r="J61" s="328"/>
      <c r="K61" s="328"/>
      <c r="L61" s="328"/>
    </row>
    <row r="62" s="315" customFormat="1" customHeight="1" spans="1:12">
      <c r="A62" s="327">
        <v>59</v>
      </c>
      <c r="B62" s="335" t="s">
        <v>123</v>
      </c>
      <c r="C62" s="335">
        <v>167.66</v>
      </c>
      <c r="D62" s="328">
        <v>2787.3</v>
      </c>
      <c r="E62" s="328">
        <v>2787.3</v>
      </c>
      <c r="F62" s="329">
        <f t="shared" si="0"/>
        <v>1</v>
      </c>
      <c r="G62" s="328"/>
      <c r="H62" s="328"/>
      <c r="I62" s="328"/>
      <c r="J62" s="328"/>
      <c r="K62" s="328"/>
      <c r="L62" s="328"/>
    </row>
    <row r="63" s="315" customFormat="1" customHeight="1" spans="1:12">
      <c r="A63" s="327">
        <v>60</v>
      </c>
      <c r="B63" s="327" t="s">
        <v>124</v>
      </c>
      <c r="C63" s="327">
        <v>272.76</v>
      </c>
      <c r="D63" s="328">
        <v>2867.1</v>
      </c>
      <c r="E63" s="328">
        <v>2867.1</v>
      </c>
      <c r="F63" s="329">
        <f t="shared" si="0"/>
        <v>1</v>
      </c>
      <c r="G63" s="328"/>
      <c r="H63" s="328"/>
      <c r="I63" s="328" t="s">
        <v>125</v>
      </c>
      <c r="J63" s="328"/>
      <c r="K63" s="328"/>
      <c r="L63" s="328"/>
    </row>
    <row r="64" customHeight="1" spans="1:12">
      <c r="A64" s="330">
        <v>61</v>
      </c>
      <c r="B64" s="331" t="s">
        <v>127</v>
      </c>
      <c r="C64" s="331">
        <v>167.66</v>
      </c>
      <c r="D64" s="323">
        <v>0</v>
      </c>
      <c r="E64" s="323">
        <v>0</v>
      </c>
      <c r="F64" s="324" t="e">
        <f t="shared" si="0"/>
        <v>#DIV/0!</v>
      </c>
      <c r="G64" s="323"/>
      <c r="H64" s="323"/>
      <c r="I64" s="323"/>
      <c r="J64" s="323"/>
      <c r="K64" s="323"/>
      <c r="L64" s="323"/>
    </row>
    <row r="65" customHeight="1" spans="1:12">
      <c r="A65" s="330">
        <v>62</v>
      </c>
      <c r="B65" s="330" t="s">
        <v>129</v>
      </c>
      <c r="C65" s="330">
        <v>265.33</v>
      </c>
      <c r="D65" s="323">
        <v>6074.3</v>
      </c>
      <c r="E65" s="323"/>
      <c r="F65" s="324">
        <f t="shared" si="0"/>
        <v>0</v>
      </c>
      <c r="G65" s="323"/>
      <c r="H65" s="323"/>
      <c r="I65" s="323"/>
      <c r="J65" s="323"/>
      <c r="K65" s="323"/>
      <c r="L65" s="323"/>
    </row>
    <row r="66" s="315" customFormat="1" customHeight="1" spans="1:12">
      <c r="A66" s="327">
        <v>63</v>
      </c>
      <c r="B66" s="335" t="s">
        <v>131</v>
      </c>
      <c r="C66" s="335">
        <v>163.45</v>
      </c>
      <c r="D66" s="328">
        <v>2451.75</v>
      </c>
      <c r="E66" s="328">
        <v>2451.75</v>
      </c>
      <c r="F66" s="329">
        <f t="shared" si="0"/>
        <v>1</v>
      </c>
      <c r="G66" s="328" t="s">
        <v>435</v>
      </c>
      <c r="H66" s="328" t="s">
        <v>21</v>
      </c>
      <c r="I66" s="328" t="s">
        <v>111</v>
      </c>
      <c r="J66" s="328"/>
      <c r="K66" s="328"/>
      <c r="L66" s="328"/>
    </row>
    <row r="67" customHeight="1" spans="1:12">
      <c r="A67" s="330">
        <v>64</v>
      </c>
      <c r="B67" s="331" t="s">
        <v>133</v>
      </c>
      <c r="C67" s="331">
        <v>168.95</v>
      </c>
      <c r="D67" s="323">
        <v>752.4</v>
      </c>
      <c r="E67" s="323"/>
      <c r="F67" s="324">
        <f t="shared" si="0"/>
        <v>0</v>
      </c>
      <c r="G67" s="323"/>
      <c r="H67" s="323"/>
      <c r="I67" s="323"/>
      <c r="J67" s="323"/>
      <c r="K67" s="323"/>
      <c r="L67" s="323"/>
    </row>
    <row r="68" customHeight="1" spans="1:12">
      <c r="A68" s="330">
        <v>65</v>
      </c>
      <c r="B68" s="331" t="s">
        <v>134</v>
      </c>
      <c r="C68" s="331">
        <v>61.74</v>
      </c>
      <c r="D68" s="323">
        <v>275.5</v>
      </c>
      <c r="E68" s="323"/>
      <c r="F68" s="324">
        <f t="shared" si="0"/>
        <v>0</v>
      </c>
      <c r="G68" s="323"/>
      <c r="H68" s="323"/>
      <c r="I68" s="323"/>
      <c r="J68" s="323"/>
      <c r="K68" s="323"/>
      <c r="L68" s="323"/>
    </row>
    <row r="69" s="315" customFormat="1" customHeight="1" spans="1:12">
      <c r="A69" s="327">
        <v>66</v>
      </c>
      <c r="B69" s="335" t="s">
        <v>135</v>
      </c>
      <c r="C69" s="335">
        <v>79.31</v>
      </c>
      <c r="D69" s="328">
        <v>2379.3</v>
      </c>
      <c r="E69" s="328">
        <v>2379.3</v>
      </c>
      <c r="F69" s="329">
        <f t="shared" si="0"/>
        <v>1</v>
      </c>
      <c r="G69" s="328" t="s">
        <v>418</v>
      </c>
      <c r="H69" s="328" t="s">
        <v>445</v>
      </c>
      <c r="I69" s="328" t="s">
        <v>446</v>
      </c>
      <c r="J69" s="328"/>
      <c r="K69" s="328"/>
      <c r="L69" s="328"/>
    </row>
    <row r="70" s="315" customFormat="1" customHeight="1" spans="1:12">
      <c r="A70" s="327">
        <v>67</v>
      </c>
      <c r="B70" s="335" t="s">
        <v>137</v>
      </c>
      <c r="C70" s="335">
        <v>168.95</v>
      </c>
      <c r="D70" s="328">
        <v>2606.8</v>
      </c>
      <c r="E70" s="328">
        <v>2606.8</v>
      </c>
      <c r="F70" s="329">
        <f t="shared" ref="F70:F133" si="1">E70/D70</f>
        <v>1</v>
      </c>
      <c r="G70" s="328" t="s">
        <v>430</v>
      </c>
      <c r="H70" s="328"/>
      <c r="I70" s="328" t="s">
        <v>141</v>
      </c>
      <c r="J70" s="328"/>
      <c r="K70" s="328"/>
      <c r="L70" s="328" t="s">
        <v>420</v>
      </c>
    </row>
    <row r="71" s="315" customFormat="1" customHeight="1" spans="1:12">
      <c r="A71" s="327">
        <v>68</v>
      </c>
      <c r="B71" s="335" t="s">
        <v>139</v>
      </c>
      <c r="C71" s="335">
        <v>168.95</v>
      </c>
      <c r="D71" s="328">
        <v>2269.7</v>
      </c>
      <c r="E71" s="328">
        <v>2269.7</v>
      </c>
      <c r="F71" s="329">
        <f t="shared" si="1"/>
        <v>1</v>
      </c>
      <c r="G71" s="328" t="s">
        <v>430</v>
      </c>
      <c r="H71" s="328"/>
      <c r="I71" s="328" t="s">
        <v>141</v>
      </c>
      <c r="J71" s="328"/>
      <c r="K71" s="328"/>
      <c r="L71" s="328"/>
    </row>
    <row r="72" customHeight="1" spans="1:12">
      <c r="A72" s="330">
        <v>69</v>
      </c>
      <c r="B72" s="331" t="s">
        <v>142</v>
      </c>
      <c r="C72" s="331">
        <v>165.04</v>
      </c>
      <c r="D72" s="323">
        <v>4803.2</v>
      </c>
      <c r="E72" s="323"/>
      <c r="F72" s="324">
        <f t="shared" si="1"/>
        <v>0</v>
      </c>
      <c r="G72" s="323"/>
      <c r="H72" s="323"/>
      <c r="I72" s="323"/>
      <c r="J72" s="323"/>
      <c r="K72" s="323"/>
      <c r="L72" s="323"/>
    </row>
    <row r="73" s="315" customFormat="1" customHeight="1" spans="1:12">
      <c r="A73" s="327">
        <v>70</v>
      </c>
      <c r="B73" s="335" t="s">
        <v>143</v>
      </c>
      <c r="C73" s="335">
        <v>165.04</v>
      </c>
      <c r="D73" s="328">
        <v>171</v>
      </c>
      <c r="E73" s="328">
        <v>171</v>
      </c>
      <c r="F73" s="329">
        <f t="shared" si="1"/>
        <v>1</v>
      </c>
      <c r="G73" s="328" t="s">
        <v>430</v>
      </c>
      <c r="H73" s="328"/>
      <c r="I73" s="328" t="s">
        <v>447</v>
      </c>
      <c r="J73" s="328"/>
      <c r="K73" s="328"/>
      <c r="L73" s="328"/>
    </row>
    <row r="74" s="315" customFormat="1" customHeight="1" spans="1:12">
      <c r="A74" s="327">
        <v>71</v>
      </c>
      <c r="B74" s="335" t="s">
        <v>145</v>
      </c>
      <c r="C74" s="335">
        <v>168.95</v>
      </c>
      <c r="D74" s="328">
        <v>39.9</v>
      </c>
      <c r="E74" s="328">
        <v>39.9</v>
      </c>
      <c r="F74" s="329">
        <f t="shared" si="1"/>
        <v>1</v>
      </c>
      <c r="G74" s="328" t="s">
        <v>430</v>
      </c>
      <c r="H74" s="328"/>
      <c r="I74" s="328" t="s">
        <v>83</v>
      </c>
      <c r="J74" s="328"/>
      <c r="K74" s="328"/>
      <c r="L74" s="328"/>
    </row>
    <row r="75" s="315" customFormat="1" customHeight="1" spans="1:12">
      <c r="A75" s="327">
        <v>72</v>
      </c>
      <c r="B75" s="335" t="s">
        <v>146</v>
      </c>
      <c r="C75" s="335">
        <v>168.44</v>
      </c>
      <c r="D75" s="328">
        <v>5053.2</v>
      </c>
      <c r="E75" s="328">
        <v>5053.2</v>
      </c>
      <c r="F75" s="329">
        <f t="shared" si="1"/>
        <v>1</v>
      </c>
      <c r="G75" s="328" t="s">
        <v>418</v>
      </c>
      <c r="H75" s="328" t="s">
        <v>21</v>
      </c>
      <c r="I75" s="328" t="s">
        <v>448</v>
      </c>
      <c r="J75" s="328"/>
      <c r="K75" s="328"/>
      <c r="L75" s="328"/>
    </row>
    <row r="76" s="315" customFormat="1" customHeight="1" spans="1:12">
      <c r="A76" s="327">
        <v>73</v>
      </c>
      <c r="B76" s="335" t="s">
        <v>148</v>
      </c>
      <c r="C76" s="335">
        <v>164.19</v>
      </c>
      <c r="D76" s="328">
        <v>4925.7</v>
      </c>
      <c r="E76" s="328">
        <v>4925.7</v>
      </c>
      <c r="F76" s="329">
        <f t="shared" si="1"/>
        <v>1</v>
      </c>
      <c r="G76" s="328" t="s">
        <v>418</v>
      </c>
      <c r="H76" s="328" t="s">
        <v>21</v>
      </c>
      <c r="I76" s="328" t="s">
        <v>228</v>
      </c>
      <c r="J76" s="328"/>
      <c r="K76" s="328"/>
      <c r="L76" s="328"/>
    </row>
    <row r="77" s="315" customFormat="1" customHeight="1" spans="1:12">
      <c r="A77" s="327">
        <v>74</v>
      </c>
      <c r="B77" s="335" t="s">
        <v>150</v>
      </c>
      <c r="C77" s="335">
        <v>164.19</v>
      </c>
      <c r="D77" s="328">
        <v>4925.7</v>
      </c>
      <c r="E77" s="328">
        <v>4925.7</v>
      </c>
      <c r="F77" s="329">
        <f t="shared" si="1"/>
        <v>1</v>
      </c>
      <c r="G77" s="328" t="s">
        <v>418</v>
      </c>
      <c r="H77" s="328" t="s">
        <v>21</v>
      </c>
      <c r="I77" s="328" t="s">
        <v>449</v>
      </c>
      <c r="J77" s="328"/>
      <c r="K77" s="328"/>
      <c r="L77" s="328"/>
    </row>
    <row r="78" s="315" customFormat="1" customHeight="1" spans="1:12">
      <c r="A78" s="327">
        <v>75</v>
      </c>
      <c r="B78" s="335" t="s">
        <v>152</v>
      </c>
      <c r="C78" s="335">
        <v>168.44</v>
      </c>
      <c r="D78" s="328">
        <v>5053.2</v>
      </c>
      <c r="E78" s="328">
        <v>5053.2</v>
      </c>
      <c r="F78" s="329">
        <f t="shared" si="1"/>
        <v>1</v>
      </c>
      <c r="G78" s="328" t="s">
        <v>418</v>
      </c>
      <c r="H78" s="328" t="s">
        <v>450</v>
      </c>
      <c r="I78" s="328" t="s">
        <v>451</v>
      </c>
      <c r="J78" s="328"/>
      <c r="K78" s="328"/>
      <c r="L78" s="328"/>
    </row>
    <row r="79" customHeight="1" spans="1:12">
      <c r="A79" s="330">
        <v>76</v>
      </c>
      <c r="B79" s="331" t="s">
        <v>153</v>
      </c>
      <c r="C79" s="331">
        <v>168.44</v>
      </c>
      <c r="D79" s="323">
        <v>0</v>
      </c>
      <c r="E79" s="323">
        <v>0</v>
      </c>
      <c r="F79" s="324" t="e">
        <f t="shared" si="1"/>
        <v>#DIV/0!</v>
      </c>
      <c r="G79" s="323"/>
      <c r="H79" s="323"/>
      <c r="I79" s="323"/>
      <c r="J79" s="323"/>
      <c r="K79" s="323"/>
      <c r="L79" s="323"/>
    </row>
    <row r="80" customHeight="1" spans="1:12">
      <c r="A80" s="330">
        <v>77</v>
      </c>
      <c r="B80" s="331" t="s">
        <v>154</v>
      </c>
      <c r="C80" s="331">
        <v>164.19</v>
      </c>
      <c r="D80" s="323">
        <v>1749.9</v>
      </c>
      <c r="E80" s="323"/>
      <c r="F80" s="324">
        <f t="shared" si="1"/>
        <v>0</v>
      </c>
      <c r="G80" s="323"/>
      <c r="H80" s="323"/>
      <c r="I80" s="323"/>
      <c r="J80" s="323"/>
      <c r="K80" s="323"/>
      <c r="L80" s="323"/>
    </row>
    <row r="81" customHeight="1" spans="1:12">
      <c r="A81" s="330">
        <v>78</v>
      </c>
      <c r="B81" s="331" t="s">
        <v>155</v>
      </c>
      <c r="C81" s="331">
        <v>164.19</v>
      </c>
      <c r="D81" s="323">
        <v>1482</v>
      </c>
      <c r="E81" s="323"/>
      <c r="F81" s="324">
        <f t="shared" si="1"/>
        <v>0</v>
      </c>
      <c r="G81" s="323"/>
      <c r="H81" s="323"/>
      <c r="I81" s="323"/>
      <c r="J81" s="323"/>
      <c r="K81" s="323"/>
      <c r="L81" s="323"/>
    </row>
    <row r="82" customHeight="1" spans="1:12">
      <c r="A82" s="330">
        <v>79</v>
      </c>
      <c r="B82" s="331" t="s">
        <v>156</v>
      </c>
      <c r="C82" s="331">
        <v>168.44</v>
      </c>
      <c r="D82" s="323">
        <v>129.2</v>
      </c>
      <c r="E82" s="323"/>
      <c r="F82" s="324">
        <f t="shared" si="1"/>
        <v>0</v>
      </c>
      <c r="G82" s="323"/>
      <c r="H82" s="323"/>
      <c r="I82" s="323"/>
      <c r="J82" s="323"/>
      <c r="K82" s="323"/>
      <c r="L82" s="323"/>
    </row>
    <row r="83" customHeight="1" spans="1:12">
      <c r="A83" s="330">
        <v>80</v>
      </c>
      <c r="B83" s="331" t="s">
        <v>158</v>
      </c>
      <c r="C83" s="331">
        <v>168.44</v>
      </c>
      <c r="D83" s="323">
        <v>1981.7</v>
      </c>
      <c r="E83" s="323"/>
      <c r="F83" s="324">
        <f t="shared" si="1"/>
        <v>0</v>
      </c>
      <c r="G83" s="323"/>
      <c r="H83" s="323"/>
      <c r="I83" s="323"/>
      <c r="J83" s="323"/>
      <c r="K83" s="323"/>
      <c r="L83" s="323"/>
    </row>
    <row r="84" customHeight="1" spans="1:12">
      <c r="A84" s="330">
        <v>81</v>
      </c>
      <c r="B84" s="331" t="s">
        <v>160</v>
      </c>
      <c r="C84" s="331">
        <v>164.19</v>
      </c>
      <c r="D84" s="323">
        <v>9815.4</v>
      </c>
      <c r="E84" s="323"/>
      <c r="F84" s="324">
        <f t="shared" si="1"/>
        <v>0</v>
      </c>
      <c r="G84" s="323"/>
      <c r="H84" s="323"/>
      <c r="I84" s="323"/>
      <c r="J84" s="323"/>
      <c r="K84" s="323"/>
      <c r="L84" s="323"/>
    </row>
    <row r="85" customHeight="1" spans="1:12">
      <c r="A85" s="330">
        <v>82</v>
      </c>
      <c r="B85" s="331" t="s">
        <v>162</v>
      </c>
      <c r="C85" s="331">
        <v>164.19</v>
      </c>
      <c r="D85" s="323">
        <v>5530.9</v>
      </c>
      <c r="E85" s="323"/>
      <c r="F85" s="324">
        <f t="shared" si="1"/>
        <v>0</v>
      </c>
      <c r="G85" s="323"/>
      <c r="H85" s="323"/>
      <c r="I85" s="323"/>
      <c r="J85" s="323"/>
      <c r="K85" s="323"/>
      <c r="L85" s="323"/>
    </row>
    <row r="86" customHeight="1" spans="1:12">
      <c r="A86" s="330">
        <v>83</v>
      </c>
      <c r="B86" s="331" t="s">
        <v>163</v>
      </c>
      <c r="C86" s="331">
        <v>168.44</v>
      </c>
      <c r="D86" s="323">
        <v>5677.2</v>
      </c>
      <c r="E86" s="323"/>
      <c r="F86" s="324">
        <f t="shared" si="1"/>
        <v>0</v>
      </c>
      <c r="G86" s="323"/>
      <c r="H86" s="323"/>
      <c r="I86" s="323"/>
      <c r="J86" s="323"/>
      <c r="K86" s="323"/>
      <c r="L86" s="323"/>
    </row>
    <row r="87" s="315" customFormat="1" customHeight="1" spans="1:12">
      <c r="A87" s="327">
        <v>84</v>
      </c>
      <c r="B87" s="335" t="s">
        <v>164</v>
      </c>
      <c r="C87" s="335">
        <v>168.44</v>
      </c>
      <c r="D87" s="328">
        <v>5053.2</v>
      </c>
      <c r="E87" s="328">
        <v>5053.2</v>
      </c>
      <c r="F87" s="329">
        <f t="shared" si="1"/>
        <v>1</v>
      </c>
      <c r="G87" s="328" t="s">
        <v>418</v>
      </c>
      <c r="H87" s="328" t="s">
        <v>45</v>
      </c>
      <c r="I87" s="328" t="s">
        <v>452</v>
      </c>
      <c r="J87" s="328"/>
      <c r="K87" s="328"/>
      <c r="L87" s="328"/>
    </row>
    <row r="88" customHeight="1" spans="1:12">
      <c r="A88" s="330">
        <v>85</v>
      </c>
      <c r="B88" s="331" t="s">
        <v>165</v>
      </c>
      <c r="C88" s="331">
        <v>164.19</v>
      </c>
      <c r="D88" s="323">
        <v>813.2</v>
      </c>
      <c r="E88" s="323"/>
      <c r="F88" s="324">
        <f t="shared" si="1"/>
        <v>0</v>
      </c>
      <c r="G88" s="323"/>
      <c r="H88" s="323"/>
      <c r="I88" s="323"/>
      <c r="J88" s="323"/>
      <c r="K88" s="323"/>
      <c r="L88" s="323"/>
    </row>
    <row r="89" customHeight="1" spans="1:12">
      <c r="A89" s="330">
        <v>86</v>
      </c>
      <c r="B89" s="331" t="s">
        <v>167</v>
      </c>
      <c r="C89" s="331">
        <v>164.19</v>
      </c>
      <c r="D89" s="323">
        <v>737.2</v>
      </c>
      <c r="E89" s="323"/>
      <c r="F89" s="324">
        <f t="shared" si="1"/>
        <v>0</v>
      </c>
      <c r="G89" s="323"/>
      <c r="H89" s="323"/>
      <c r="I89" s="323"/>
      <c r="J89" s="323"/>
      <c r="K89" s="323"/>
      <c r="L89" s="323"/>
    </row>
    <row r="90" s="315" customFormat="1" customHeight="1" spans="1:12">
      <c r="A90" s="327">
        <v>87</v>
      </c>
      <c r="B90" s="335" t="s">
        <v>168</v>
      </c>
      <c r="C90" s="335">
        <v>168.44</v>
      </c>
      <c r="D90" s="328">
        <v>2526.6</v>
      </c>
      <c r="E90" s="328">
        <v>2526.6</v>
      </c>
      <c r="F90" s="329">
        <f t="shared" si="1"/>
        <v>1</v>
      </c>
      <c r="G90" s="328" t="s">
        <v>418</v>
      </c>
      <c r="H90" s="328" t="s">
        <v>21</v>
      </c>
      <c r="I90" s="328" t="s">
        <v>453</v>
      </c>
      <c r="J90" s="328"/>
      <c r="K90" s="328"/>
      <c r="L90" s="328"/>
    </row>
    <row r="91" customHeight="1" spans="1:12">
      <c r="A91" s="330">
        <v>88</v>
      </c>
      <c r="B91" s="331" t="s">
        <v>169</v>
      </c>
      <c r="C91" s="331">
        <v>157.62</v>
      </c>
      <c r="D91" s="323">
        <v>9135.2</v>
      </c>
      <c r="E91" s="323"/>
      <c r="F91" s="324">
        <f t="shared" si="1"/>
        <v>0</v>
      </c>
      <c r="G91" s="323"/>
      <c r="H91" s="323"/>
      <c r="I91" s="323"/>
      <c r="J91" s="323"/>
      <c r="K91" s="323"/>
      <c r="L91" s="323"/>
    </row>
    <row r="92" s="315" customFormat="1" customHeight="1" spans="1:12">
      <c r="A92" s="327">
        <v>89</v>
      </c>
      <c r="B92" s="335" t="s">
        <v>171</v>
      </c>
      <c r="C92" s="335">
        <v>164.19</v>
      </c>
      <c r="D92" s="328">
        <v>4925.7</v>
      </c>
      <c r="E92" s="328">
        <v>4925.7</v>
      </c>
      <c r="F92" s="329">
        <f t="shared" si="1"/>
        <v>1</v>
      </c>
      <c r="G92" s="328" t="s">
        <v>418</v>
      </c>
      <c r="H92" s="328" t="s">
        <v>21</v>
      </c>
      <c r="I92" s="328"/>
      <c r="J92" s="328"/>
      <c r="K92" s="328"/>
      <c r="L92" s="328"/>
    </row>
    <row r="93" s="315" customFormat="1" ht="17" customHeight="1" spans="1:12">
      <c r="A93" s="327">
        <v>90</v>
      </c>
      <c r="B93" s="335" t="s">
        <v>172</v>
      </c>
      <c r="C93" s="335">
        <v>164.19</v>
      </c>
      <c r="D93" s="328">
        <v>4925.7</v>
      </c>
      <c r="E93" s="328">
        <v>4925.7</v>
      </c>
      <c r="F93" s="329">
        <f t="shared" si="1"/>
        <v>1</v>
      </c>
      <c r="G93" s="328" t="s">
        <v>418</v>
      </c>
      <c r="H93" s="328" t="s">
        <v>21</v>
      </c>
      <c r="I93" s="328"/>
      <c r="J93" s="328"/>
      <c r="K93" s="328"/>
      <c r="L93" s="328"/>
    </row>
    <row r="94" customHeight="1" spans="1:12">
      <c r="A94" s="330">
        <v>91</v>
      </c>
      <c r="B94" s="331" t="s">
        <v>173</v>
      </c>
      <c r="C94" s="331">
        <v>157.62</v>
      </c>
      <c r="D94" s="323">
        <v>0</v>
      </c>
      <c r="E94" s="323">
        <v>0</v>
      </c>
      <c r="F94" s="324" t="e">
        <f t="shared" si="1"/>
        <v>#DIV/0!</v>
      </c>
      <c r="G94" s="323"/>
      <c r="H94" s="323"/>
      <c r="I94" s="323"/>
      <c r="J94" s="323"/>
      <c r="K94" s="323"/>
      <c r="L94" s="323"/>
    </row>
    <row r="95" customHeight="1" spans="1:12">
      <c r="A95" s="330">
        <v>92</v>
      </c>
      <c r="B95" s="330" t="s">
        <v>175</v>
      </c>
      <c r="C95" s="330">
        <v>272.96</v>
      </c>
      <c r="D95" s="323">
        <v>1444</v>
      </c>
      <c r="E95" s="323"/>
      <c r="F95" s="324">
        <f t="shared" si="1"/>
        <v>0</v>
      </c>
      <c r="G95" s="323"/>
      <c r="H95" s="323"/>
      <c r="I95" s="323"/>
      <c r="J95" s="323"/>
      <c r="K95" s="323"/>
      <c r="L95" s="323"/>
    </row>
    <row r="96" s="315" customFormat="1" customHeight="1" spans="1:12">
      <c r="A96" s="327">
        <v>93</v>
      </c>
      <c r="B96" s="335" t="s">
        <v>177</v>
      </c>
      <c r="C96" s="335">
        <v>139.65</v>
      </c>
      <c r="D96" s="328">
        <v>3491.24</v>
      </c>
      <c r="E96" s="328">
        <v>3491.24</v>
      </c>
      <c r="F96" s="329">
        <f t="shared" si="1"/>
        <v>1</v>
      </c>
      <c r="G96" s="328" t="s">
        <v>442</v>
      </c>
      <c r="H96" s="328" t="s">
        <v>21</v>
      </c>
      <c r="I96" s="328" t="s">
        <v>41</v>
      </c>
      <c r="J96" s="328"/>
      <c r="K96" s="328"/>
      <c r="L96" s="328"/>
    </row>
    <row r="97" customHeight="1" spans="1:12">
      <c r="A97" s="330">
        <v>94</v>
      </c>
      <c r="B97" s="331" t="s">
        <v>178</v>
      </c>
      <c r="C97" s="331">
        <v>270.12</v>
      </c>
      <c r="D97" s="323">
        <v>541.5</v>
      </c>
      <c r="E97" s="323">
        <v>535.8</v>
      </c>
      <c r="F97" s="324">
        <f t="shared" si="1"/>
        <v>0.989473684210526</v>
      </c>
      <c r="G97" s="323"/>
      <c r="H97" s="323"/>
      <c r="I97" s="323"/>
      <c r="J97" s="323"/>
      <c r="K97" s="323"/>
      <c r="L97" s="323"/>
    </row>
    <row r="98" customHeight="1" spans="1:12">
      <c r="A98" s="330">
        <v>95</v>
      </c>
      <c r="B98" s="331" t="s">
        <v>180</v>
      </c>
      <c r="C98" s="331">
        <v>168.62</v>
      </c>
      <c r="D98" s="323">
        <v>4672.1</v>
      </c>
      <c r="E98" s="323"/>
      <c r="F98" s="324">
        <f t="shared" si="1"/>
        <v>0</v>
      </c>
      <c r="G98" s="323"/>
      <c r="H98" s="323"/>
      <c r="I98" s="323"/>
      <c r="J98" s="323"/>
      <c r="K98" s="323"/>
      <c r="L98" s="323"/>
    </row>
    <row r="99" customHeight="1" spans="1:12">
      <c r="A99" s="330">
        <v>96</v>
      </c>
      <c r="B99" s="331" t="s">
        <v>181</v>
      </c>
      <c r="C99" s="331">
        <v>132.83</v>
      </c>
      <c r="D99" s="323">
        <v>3984.9</v>
      </c>
      <c r="E99" s="323"/>
      <c r="F99" s="324">
        <f t="shared" si="1"/>
        <v>0</v>
      </c>
      <c r="G99" s="323"/>
      <c r="H99" s="323"/>
      <c r="I99" s="323"/>
      <c r="J99" s="323"/>
      <c r="K99" s="323"/>
      <c r="L99" s="323"/>
    </row>
    <row r="100" customHeight="1" spans="1:12">
      <c r="A100" s="330">
        <v>97</v>
      </c>
      <c r="B100" s="331" t="s">
        <v>183</v>
      </c>
      <c r="C100" s="331">
        <v>167.66</v>
      </c>
      <c r="D100" s="323">
        <v>1732.8</v>
      </c>
      <c r="E100" s="323"/>
      <c r="F100" s="324">
        <f t="shared" si="1"/>
        <v>0</v>
      </c>
      <c r="G100" s="323"/>
      <c r="H100" s="323"/>
      <c r="I100" s="323"/>
      <c r="J100" s="323"/>
      <c r="K100" s="323"/>
      <c r="L100" s="323"/>
    </row>
    <row r="101" s="315" customFormat="1" customHeight="1" spans="1:12">
      <c r="A101" s="327">
        <v>98</v>
      </c>
      <c r="B101" s="335" t="s">
        <v>185</v>
      </c>
      <c r="C101" s="335">
        <v>131.87</v>
      </c>
      <c r="D101" s="328">
        <v>3956.1</v>
      </c>
      <c r="E101" s="328">
        <v>3956.1</v>
      </c>
      <c r="F101" s="329">
        <f t="shared" si="1"/>
        <v>1</v>
      </c>
      <c r="G101" s="328" t="s">
        <v>418</v>
      </c>
      <c r="H101" s="328" t="s">
        <v>21</v>
      </c>
      <c r="I101" s="328" t="s">
        <v>454</v>
      </c>
      <c r="J101" s="328"/>
      <c r="K101" s="328"/>
      <c r="L101" s="328"/>
    </row>
    <row r="102" s="315" customFormat="1" customHeight="1" spans="1:12">
      <c r="A102" s="327">
        <v>99</v>
      </c>
      <c r="B102" s="335" t="s">
        <v>186</v>
      </c>
      <c r="C102" s="335">
        <v>132.83</v>
      </c>
      <c r="D102" s="328">
        <v>3273.1</v>
      </c>
      <c r="E102" s="328">
        <v>3273.1</v>
      </c>
      <c r="F102" s="329">
        <f t="shared" si="1"/>
        <v>1</v>
      </c>
      <c r="G102" s="328" t="s">
        <v>430</v>
      </c>
      <c r="H102" s="328"/>
      <c r="I102" s="328" t="s">
        <v>455</v>
      </c>
      <c r="J102" s="328"/>
      <c r="K102" s="328"/>
      <c r="L102" s="328"/>
    </row>
    <row r="103" customHeight="1" spans="1:12">
      <c r="A103" s="330">
        <v>100</v>
      </c>
      <c r="B103" s="331" t="s">
        <v>187</v>
      </c>
      <c r="C103" s="331">
        <v>167.66</v>
      </c>
      <c r="D103" s="323">
        <v>0</v>
      </c>
      <c r="E103" s="323">
        <v>0</v>
      </c>
      <c r="F103" s="324" t="e">
        <f t="shared" si="1"/>
        <v>#DIV/0!</v>
      </c>
      <c r="G103" s="323"/>
      <c r="H103" s="323"/>
      <c r="I103" s="323"/>
      <c r="J103" s="323"/>
      <c r="K103" s="323"/>
      <c r="L103" s="323"/>
    </row>
    <row r="104" s="315" customFormat="1" customHeight="1" spans="1:12">
      <c r="A104" s="327">
        <v>101</v>
      </c>
      <c r="B104" s="335" t="s">
        <v>189</v>
      </c>
      <c r="C104" s="335">
        <v>131.87</v>
      </c>
      <c r="D104" s="328">
        <v>1981.7</v>
      </c>
      <c r="E104" s="328">
        <v>1981.7</v>
      </c>
      <c r="F104" s="329">
        <f t="shared" si="1"/>
        <v>1</v>
      </c>
      <c r="G104" s="328" t="s">
        <v>430</v>
      </c>
      <c r="H104" s="328" t="s">
        <v>45</v>
      </c>
      <c r="I104" s="328" t="s">
        <v>456</v>
      </c>
      <c r="J104" s="328"/>
      <c r="K104" s="328"/>
      <c r="L104" s="328"/>
    </row>
    <row r="105" s="315" customFormat="1" customHeight="1" spans="1:12">
      <c r="A105" s="327">
        <v>102</v>
      </c>
      <c r="B105" s="335" t="s">
        <v>191</v>
      </c>
      <c r="C105" s="335">
        <v>132.83</v>
      </c>
      <c r="D105" s="328">
        <v>3984.9</v>
      </c>
      <c r="E105" s="328">
        <v>3984.9</v>
      </c>
      <c r="F105" s="329">
        <f t="shared" si="1"/>
        <v>1</v>
      </c>
      <c r="G105" s="328" t="s">
        <v>425</v>
      </c>
      <c r="H105" s="328" t="s">
        <v>45</v>
      </c>
      <c r="I105" s="328" t="s">
        <v>121</v>
      </c>
      <c r="J105" s="328"/>
      <c r="K105" s="328"/>
      <c r="L105" s="328"/>
    </row>
    <row r="106" s="315" customFormat="1" customHeight="1" spans="1:12">
      <c r="A106" s="327">
        <v>103</v>
      </c>
      <c r="B106" s="335" t="s">
        <v>193</v>
      </c>
      <c r="C106" s="335">
        <v>167.66</v>
      </c>
      <c r="D106" s="328">
        <v>1250.2</v>
      </c>
      <c r="E106" s="328">
        <v>1250.2</v>
      </c>
      <c r="F106" s="329">
        <f t="shared" si="1"/>
        <v>1</v>
      </c>
      <c r="G106" s="328" t="s">
        <v>430</v>
      </c>
      <c r="H106" s="328" t="s">
        <v>21</v>
      </c>
      <c r="I106" s="328" t="s">
        <v>194</v>
      </c>
      <c r="J106" s="328"/>
      <c r="K106" s="328"/>
      <c r="L106" s="328"/>
    </row>
    <row r="107" s="315" customFormat="1" customHeight="1" spans="1:12">
      <c r="A107" s="327">
        <v>104</v>
      </c>
      <c r="B107" s="335" t="s">
        <v>195</v>
      </c>
      <c r="C107" s="335">
        <v>131.87</v>
      </c>
      <c r="D107" s="328">
        <v>3956.1</v>
      </c>
      <c r="E107" s="328">
        <v>3956.1</v>
      </c>
      <c r="F107" s="329">
        <f t="shared" si="1"/>
        <v>1</v>
      </c>
      <c r="G107" s="328" t="s">
        <v>425</v>
      </c>
      <c r="H107" s="328"/>
      <c r="I107" s="328" t="s">
        <v>121</v>
      </c>
      <c r="J107" s="328"/>
      <c r="K107" s="328"/>
      <c r="L107" s="328"/>
    </row>
    <row r="108" customHeight="1" spans="1:12">
      <c r="A108" s="330">
        <v>105</v>
      </c>
      <c r="B108" s="331" t="s">
        <v>196</v>
      </c>
      <c r="C108" s="331">
        <v>132.83</v>
      </c>
      <c r="D108" s="323">
        <v>0</v>
      </c>
      <c r="E108" s="323"/>
      <c r="F108" s="324" t="e">
        <f t="shared" si="1"/>
        <v>#DIV/0!</v>
      </c>
      <c r="G108" s="323"/>
      <c r="H108" s="323"/>
      <c r="I108" s="323"/>
      <c r="J108" s="323"/>
      <c r="K108" s="323"/>
      <c r="L108" s="323"/>
    </row>
    <row r="109" s="315" customFormat="1" customHeight="1" spans="1:12">
      <c r="A109" s="327">
        <v>106</v>
      </c>
      <c r="B109" s="335" t="s">
        <v>198</v>
      </c>
      <c r="C109" s="335">
        <v>167.66</v>
      </c>
      <c r="D109" s="328">
        <v>5029.8</v>
      </c>
      <c r="E109" s="328">
        <v>5029.8</v>
      </c>
      <c r="F109" s="329">
        <f t="shared" si="1"/>
        <v>1</v>
      </c>
      <c r="G109" s="328" t="s">
        <v>425</v>
      </c>
      <c r="H109" s="328"/>
      <c r="I109" s="328" t="s">
        <v>457</v>
      </c>
      <c r="J109" s="328"/>
      <c r="K109" s="328"/>
      <c r="L109" s="328"/>
    </row>
    <row r="110" s="315" customFormat="1" customHeight="1" spans="1:12">
      <c r="A110" s="327">
        <v>107</v>
      </c>
      <c r="B110" s="335" t="s">
        <v>200</v>
      </c>
      <c r="C110" s="335">
        <v>131.87</v>
      </c>
      <c r="D110" s="328">
        <v>1316.7</v>
      </c>
      <c r="E110" s="328">
        <v>1316.7</v>
      </c>
      <c r="F110" s="329">
        <f t="shared" si="1"/>
        <v>1</v>
      </c>
      <c r="G110" s="328" t="s">
        <v>430</v>
      </c>
      <c r="H110" s="328"/>
      <c r="I110" s="328" t="s">
        <v>458</v>
      </c>
      <c r="J110" s="328"/>
      <c r="K110" s="328"/>
      <c r="L110" s="328"/>
    </row>
    <row r="111" customHeight="1" spans="1:12">
      <c r="A111" s="330">
        <v>108</v>
      </c>
      <c r="B111" s="331" t="s">
        <v>201</v>
      </c>
      <c r="C111" s="331">
        <v>132.83</v>
      </c>
      <c r="D111" s="323">
        <v>3984.9</v>
      </c>
      <c r="E111" s="323"/>
      <c r="F111" s="324">
        <f t="shared" si="1"/>
        <v>0</v>
      </c>
      <c r="G111" s="323"/>
      <c r="H111" s="323"/>
      <c r="I111" s="323"/>
      <c r="J111" s="323"/>
      <c r="K111" s="323"/>
      <c r="L111" s="323"/>
    </row>
    <row r="112" customHeight="1" spans="1:12">
      <c r="A112" s="330">
        <v>109</v>
      </c>
      <c r="B112" s="331" t="s">
        <v>202</v>
      </c>
      <c r="C112" s="331">
        <v>167.66</v>
      </c>
      <c r="D112" s="323">
        <v>0</v>
      </c>
      <c r="E112" s="323"/>
      <c r="F112" s="324" t="e">
        <f t="shared" si="1"/>
        <v>#DIV/0!</v>
      </c>
      <c r="G112" s="323"/>
      <c r="H112" s="323"/>
      <c r="I112" s="323"/>
      <c r="J112" s="323"/>
      <c r="K112" s="323"/>
      <c r="L112" s="323"/>
    </row>
    <row r="113" customHeight="1" spans="1:12">
      <c r="A113" s="330">
        <v>110</v>
      </c>
      <c r="B113" s="331" t="s">
        <v>203</v>
      </c>
      <c r="C113" s="331">
        <v>131.87</v>
      </c>
      <c r="D113" s="323">
        <v>0</v>
      </c>
      <c r="E113" s="323"/>
      <c r="F113" s="324" t="e">
        <f t="shared" si="1"/>
        <v>#DIV/0!</v>
      </c>
      <c r="G113" s="323"/>
      <c r="H113" s="323"/>
      <c r="I113" s="323"/>
      <c r="J113" s="323"/>
      <c r="K113" s="323"/>
      <c r="L113" s="323"/>
    </row>
    <row r="114" customHeight="1" spans="1:12">
      <c r="A114" s="330">
        <v>111</v>
      </c>
      <c r="B114" s="331" t="s">
        <v>205</v>
      </c>
      <c r="C114" s="331">
        <v>132.83</v>
      </c>
      <c r="D114" s="323">
        <v>3984.9</v>
      </c>
      <c r="E114" s="323">
        <v>3984.9</v>
      </c>
      <c r="F114" s="324">
        <f t="shared" si="1"/>
        <v>1</v>
      </c>
      <c r="G114" s="323"/>
      <c r="H114" s="323"/>
      <c r="I114" s="323"/>
      <c r="J114" s="323"/>
      <c r="K114" s="323"/>
      <c r="L114" s="323"/>
    </row>
    <row r="115" customHeight="1" spans="1:12">
      <c r="A115" s="330">
        <v>112</v>
      </c>
      <c r="B115" s="331" t="s">
        <v>206</v>
      </c>
      <c r="C115" s="331">
        <v>167.66</v>
      </c>
      <c r="D115" s="323">
        <v>0</v>
      </c>
      <c r="E115" s="323">
        <v>0</v>
      </c>
      <c r="F115" s="324" t="e">
        <f t="shared" si="1"/>
        <v>#DIV/0!</v>
      </c>
      <c r="G115" s="323"/>
      <c r="H115" s="323"/>
      <c r="I115" s="323"/>
      <c r="J115" s="323"/>
      <c r="K115" s="323"/>
      <c r="L115" s="323"/>
    </row>
    <row r="116" customHeight="1" spans="1:12">
      <c r="A116" s="330">
        <v>113</v>
      </c>
      <c r="B116" s="331" t="s">
        <v>207</v>
      </c>
      <c r="C116" s="331">
        <v>131.87</v>
      </c>
      <c r="D116" s="323">
        <v>3646.1</v>
      </c>
      <c r="E116" s="323"/>
      <c r="F116" s="324">
        <f t="shared" si="1"/>
        <v>0</v>
      </c>
      <c r="G116" s="323"/>
      <c r="H116" s="323"/>
      <c r="I116" s="323"/>
      <c r="J116" s="323"/>
      <c r="K116" s="323"/>
      <c r="L116" s="323"/>
    </row>
    <row r="117" customHeight="1" spans="1:12">
      <c r="A117" s="330">
        <v>114</v>
      </c>
      <c r="B117" s="330" t="s">
        <v>209</v>
      </c>
      <c r="C117" s="330">
        <v>266.01</v>
      </c>
      <c r="D117" s="323">
        <v>2863.3</v>
      </c>
      <c r="E117" s="323"/>
      <c r="F117" s="324">
        <f t="shared" si="1"/>
        <v>0</v>
      </c>
      <c r="G117" s="323"/>
      <c r="H117" s="323"/>
      <c r="I117" s="323"/>
      <c r="J117" s="323"/>
      <c r="K117" s="323"/>
      <c r="L117" s="323"/>
    </row>
    <row r="118" s="315" customFormat="1" customHeight="1" spans="1:12">
      <c r="A118" s="327">
        <v>115</v>
      </c>
      <c r="B118" s="335" t="s">
        <v>211</v>
      </c>
      <c r="C118" s="335">
        <v>167.66</v>
      </c>
      <c r="D118" s="328">
        <v>5029.8</v>
      </c>
      <c r="E118" s="328">
        <v>5029.8</v>
      </c>
      <c r="F118" s="329">
        <f t="shared" si="1"/>
        <v>1</v>
      </c>
      <c r="G118" s="328" t="s">
        <v>418</v>
      </c>
      <c r="H118" s="328"/>
      <c r="I118" s="328" t="s">
        <v>301</v>
      </c>
      <c r="J118" s="328"/>
      <c r="K118" s="328"/>
      <c r="L118" s="328"/>
    </row>
    <row r="119" customHeight="1" spans="1:12">
      <c r="A119" s="330">
        <v>116</v>
      </c>
      <c r="B119" s="331" t="s">
        <v>213</v>
      </c>
      <c r="C119" s="331">
        <v>264.02</v>
      </c>
      <c r="D119" s="323">
        <v>0</v>
      </c>
      <c r="E119" s="323">
        <v>0</v>
      </c>
      <c r="F119" s="324" t="e">
        <f t="shared" si="1"/>
        <v>#DIV/0!</v>
      </c>
      <c r="G119" s="323"/>
      <c r="H119" s="323"/>
      <c r="I119" s="323"/>
      <c r="J119" s="323"/>
      <c r="K119" s="323"/>
      <c r="L119" s="323"/>
    </row>
    <row r="120" s="315" customFormat="1" customHeight="1" spans="1:12">
      <c r="A120" s="327">
        <v>117</v>
      </c>
      <c r="B120" s="335" t="s">
        <v>214</v>
      </c>
      <c r="C120" s="335">
        <v>163.45</v>
      </c>
      <c r="D120" s="328">
        <v>2112.8</v>
      </c>
      <c r="E120" s="328">
        <v>2112.8</v>
      </c>
      <c r="F120" s="329">
        <f t="shared" si="1"/>
        <v>1</v>
      </c>
      <c r="G120" s="328" t="s">
        <v>459</v>
      </c>
      <c r="H120" s="328"/>
      <c r="I120" s="328" t="s">
        <v>441</v>
      </c>
      <c r="J120" s="328"/>
      <c r="K120" s="328"/>
      <c r="L120" s="328" t="s">
        <v>460</v>
      </c>
    </row>
    <row r="121" s="315" customFormat="1" customHeight="1" spans="1:12">
      <c r="A121" s="327">
        <v>118</v>
      </c>
      <c r="B121" s="335" t="s">
        <v>215</v>
      </c>
      <c r="C121" s="335">
        <v>122.79</v>
      </c>
      <c r="D121" s="328">
        <v>3069.75</v>
      </c>
      <c r="E121" s="328">
        <v>3069.75</v>
      </c>
      <c r="F121" s="329">
        <f t="shared" si="1"/>
        <v>1</v>
      </c>
      <c r="G121" s="328" t="s">
        <v>442</v>
      </c>
      <c r="H121" s="328"/>
      <c r="I121" s="328" t="s">
        <v>41</v>
      </c>
      <c r="J121" s="328"/>
      <c r="K121" s="328"/>
      <c r="L121" s="328"/>
    </row>
    <row r="122" s="315" customFormat="1" customHeight="1" spans="1:12">
      <c r="A122" s="327">
        <v>119</v>
      </c>
      <c r="B122" s="335" t="s">
        <v>216</v>
      </c>
      <c r="C122" s="335">
        <v>145.11</v>
      </c>
      <c r="D122" s="328">
        <v>1354.7</v>
      </c>
      <c r="E122" s="328">
        <v>1354.7</v>
      </c>
      <c r="F122" s="329">
        <f t="shared" si="1"/>
        <v>1</v>
      </c>
      <c r="G122" s="328" t="s">
        <v>430</v>
      </c>
      <c r="H122" s="328"/>
      <c r="I122" s="328" t="s">
        <v>225</v>
      </c>
      <c r="J122" s="328"/>
      <c r="K122" s="328"/>
      <c r="L122" s="328"/>
    </row>
    <row r="123" s="315" customFormat="1" customHeight="1" spans="1:12">
      <c r="A123" s="327">
        <v>120</v>
      </c>
      <c r="B123" s="335" t="s">
        <v>218</v>
      </c>
      <c r="C123" s="335">
        <v>98.27</v>
      </c>
      <c r="D123" s="328">
        <v>1842.56</v>
      </c>
      <c r="E123" s="328">
        <v>1842.56</v>
      </c>
      <c r="F123" s="329">
        <f t="shared" si="1"/>
        <v>1</v>
      </c>
      <c r="G123" s="328" t="s">
        <v>461</v>
      </c>
      <c r="H123" s="328" t="s">
        <v>45</v>
      </c>
      <c r="I123" s="328" t="s">
        <v>225</v>
      </c>
      <c r="J123" s="328"/>
      <c r="K123" s="328"/>
      <c r="L123" s="328"/>
    </row>
    <row r="124" s="315" customFormat="1" customHeight="1" spans="1:12">
      <c r="A124" s="327">
        <v>121</v>
      </c>
      <c r="B124" s="335" t="s">
        <v>219</v>
      </c>
      <c r="C124" s="335">
        <v>119.59</v>
      </c>
      <c r="D124" s="328">
        <v>3587.7</v>
      </c>
      <c r="E124" s="328">
        <v>3587.7</v>
      </c>
      <c r="F124" s="329">
        <f t="shared" si="1"/>
        <v>1</v>
      </c>
      <c r="G124" s="328" t="s">
        <v>425</v>
      </c>
      <c r="H124" s="328" t="s">
        <v>21</v>
      </c>
      <c r="I124" s="328" t="s">
        <v>41</v>
      </c>
      <c r="J124" s="328"/>
      <c r="K124" s="328"/>
      <c r="L124" s="328"/>
    </row>
    <row r="125" s="315" customFormat="1" customHeight="1" spans="1:12">
      <c r="A125" s="327">
        <v>122</v>
      </c>
      <c r="B125" s="335" t="s">
        <v>221</v>
      </c>
      <c r="C125" s="335">
        <v>186.93</v>
      </c>
      <c r="D125" s="328">
        <v>1673.9</v>
      </c>
      <c r="E125" s="328">
        <v>1673.9</v>
      </c>
      <c r="F125" s="329">
        <f t="shared" si="1"/>
        <v>1</v>
      </c>
      <c r="G125" s="328" t="s">
        <v>430</v>
      </c>
      <c r="H125" s="328" t="s">
        <v>21</v>
      </c>
      <c r="I125" s="328" t="s">
        <v>225</v>
      </c>
      <c r="J125" s="328"/>
      <c r="K125" s="328"/>
      <c r="L125" s="328"/>
    </row>
    <row r="126" s="315" customFormat="1" customHeight="1" spans="1:12">
      <c r="A126" s="327">
        <v>123</v>
      </c>
      <c r="B126" s="335" t="s">
        <v>224</v>
      </c>
      <c r="C126" s="335">
        <v>82.18</v>
      </c>
      <c r="D126" s="328">
        <v>1849.05</v>
      </c>
      <c r="E126" s="328">
        <v>1849.05</v>
      </c>
      <c r="F126" s="329">
        <f t="shared" si="1"/>
        <v>1</v>
      </c>
      <c r="G126" s="328" t="s">
        <v>462</v>
      </c>
      <c r="H126" s="328" t="s">
        <v>21</v>
      </c>
      <c r="I126" s="328" t="s">
        <v>463</v>
      </c>
      <c r="J126" s="328"/>
      <c r="K126" s="328"/>
      <c r="L126" s="328"/>
    </row>
    <row r="127" s="315" customFormat="1" customHeight="1" spans="1:12">
      <c r="A127" s="327">
        <v>124</v>
      </c>
      <c r="B127" s="335" t="s">
        <v>226</v>
      </c>
      <c r="C127" s="335">
        <v>82.18</v>
      </c>
      <c r="D127" s="328">
        <v>2465.4</v>
      </c>
      <c r="E127" s="328">
        <v>2465.4</v>
      </c>
      <c r="F127" s="329">
        <f t="shared" si="1"/>
        <v>1</v>
      </c>
      <c r="G127" s="328" t="s">
        <v>418</v>
      </c>
      <c r="H127" s="328" t="s">
        <v>21</v>
      </c>
      <c r="I127" s="328" t="s">
        <v>458</v>
      </c>
      <c r="J127" s="328"/>
      <c r="K127" s="328"/>
      <c r="L127" s="328"/>
    </row>
    <row r="128" s="315" customFormat="1" customHeight="1" spans="1:12">
      <c r="A128" s="327">
        <v>125</v>
      </c>
      <c r="B128" s="335" t="s">
        <v>227</v>
      </c>
      <c r="C128" s="335">
        <v>186.93</v>
      </c>
      <c r="D128" s="328">
        <v>779</v>
      </c>
      <c r="E128" s="328">
        <v>779</v>
      </c>
      <c r="F128" s="329">
        <f t="shared" si="1"/>
        <v>1</v>
      </c>
      <c r="G128" s="328"/>
      <c r="H128" s="328"/>
      <c r="I128" s="328"/>
      <c r="J128" s="328"/>
      <c r="K128" s="328"/>
      <c r="L128" s="328"/>
    </row>
    <row r="129" s="315" customFormat="1" customHeight="1" spans="1:12">
      <c r="A129" s="327">
        <v>126</v>
      </c>
      <c r="B129" s="335" t="s">
        <v>229</v>
      </c>
      <c r="C129" s="335">
        <v>185.99</v>
      </c>
      <c r="D129" s="328">
        <v>488.3</v>
      </c>
      <c r="E129" s="328">
        <v>488.3</v>
      </c>
      <c r="F129" s="329">
        <f t="shared" si="1"/>
        <v>1</v>
      </c>
      <c r="G129" s="328"/>
      <c r="H129" s="328"/>
      <c r="I129" s="328"/>
      <c r="J129" s="328"/>
      <c r="K129" s="328"/>
      <c r="L129" s="328"/>
    </row>
    <row r="130" s="315" customFormat="1" customHeight="1" spans="1:12">
      <c r="A130" s="327">
        <v>127</v>
      </c>
      <c r="B130" s="335" t="s">
        <v>231</v>
      </c>
      <c r="C130" s="335">
        <v>81.73</v>
      </c>
      <c r="D130" s="328">
        <v>771.4</v>
      </c>
      <c r="E130" s="328">
        <v>771.4</v>
      </c>
      <c r="F130" s="329">
        <f t="shared" si="1"/>
        <v>1</v>
      </c>
      <c r="G130" s="328"/>
      <c r="H130" s="328"/>
      <c r="I130" s="328"/>
      <c r="J130" s="328"/>
      <c r="K130" s="328"/>
      <c r="L130" s="328"/>
    </row>
    <row r="131" s="315" customFormat="1" customHeight="1" spans="1:12">
      <c r="A131" s="327">
        <v>128</v>
      </c>
      <c r="B131" s="335" t="s">
        <v>232</v>
      </c>
      <c r="C131" s="335">
        <v>81.73</v>
      </c>
      <c r="D131" s="328">
        <v>1303.4</v>
      </c>
      <c r="E131" s="328">
        <v>1303.4</v>
      </c>
      <c r="F131" s="329">
        <f t="shared" si="1"/>
        <v>1</v>
      </c>
      <c r="G131" s="328"/>
      <c r="H131" s="328"/>
      <c r="I131" s="328"/>
      <c r="J131" s="328"/>
      <c r="K131" s="328"/>
      <c r="L131" s="328"/>
    </row>
    <row r="132" customHeight="1" spans="1:12">
      <c r="A132" s="330">
        <v>129</v>
      </c>
      <c r="B132" s="331" t="s">
        <v>233</v>
      </c>
      <c r="C132" s="331">
        <v>185.99</v>
      </c>
      <c r="D132" s="323">
        <v>0</v>
      </c>
      <c r="E132" s="323">
        <v>0</v>
      </c>
      <c r="F132" s="324">
        <v>0</v>
      </c>
      <c r="G132" s="323"/>
      <c r="H132" s="323"/>
      <c r="I132" s="323"/>
      <c r="J132" s="323"/>
      <c r="K132" s="323"/>
      <c r="L132" s="323"/>
    </row>
    <row r="133" s="315" customFormat="1" customHeight="1" spans="1:12">
      <c r="A133" s="327">
        <v>130</v>
      </c>
      <c r="B133" s="335" t="s">
        <v>235</v>
      </c>
      <c r="C133" s="335">
        <v>185.99</v>
      </c>
      <c r="D133" s="328">
        <v>5579.7</v>
      </c>
      <c r="E133" s="328">
        <v>5579.7</v>
      </c>
      <c r="F133" s="329">
        <f t="shared" si="1"/>
        <v>1</v>
      </c>
      <c r="G133" s="328"/>
      <c r="H133" s="328"/>
      <c r="I133" s="328"/>
      <c r="J133" s="328"/>
      <c r="K133" s="328"/>
      <c r="L133" s="328"/>
    </row>
    <row r="134" s="315" customFormat="1" customHeight="1" spans="1:12">
      <c r="A134" s="327">
        <v>131</v>
      </c>
      <c r="B134" s="335" t="s">
        <v>237</v>
      </c>
      <c r="C134" s="335">
        <v>81.73</v>
      </c>
      <c r="D134" s="328">
        <v>1225.95</v>
      </c>
      <c r="E134" s="328">
        <v>1225.95</v>
      </c>
      <c r="F134" s="329">
        <f t="shared" ref="F134:F197" si="2">E134/D134</f>
        <v>1</v>
      </c>
      <c r="G134" s="328"/>
      <c r="H134" s="328"/>
      <c r="I134" s="328"/>
      <c r="J134" s="328"/>
      <c r="K134" s="328"/>
      <c r="L134" s="328"/>
    </row>
    <row r="135" s="315" customFormat="1" customHeight="1" spans="1:12">
      <c r="A135" s="327">
        <v>132</v>
      </c>
      <c r="B135" s="335" t="s">
        <v>238</v>
      </c>
      <c r="C135" s="335">
        <v>81.73</v>
      </c>
      <c r="D135" s="328">
        <v>1532.44</v>
      </c>
      <c r="E135" s="328">
        <v>1532.44</v>
      </c>
      <c r="F135" s="329">
        <f t="shared" si="2"/>
        <v>1</v>
      </c>
      <c r="G135" s="328"/>
      <c r="H135" s="328"/>
      <c r="I135" s="328"/>
      <c r="J135" s="328"/>
      <c r="K135" s="328"/>
      <c r="L135" s="328"/>
    </row>
    <row r="136" customHeight="1" spans="1:12">
      <c r="A136" s="330">
        <v>133</v>
      </c>
      <c r="B136" s="331" t="s">
        <v>239</v>
      </c>
      <c r="C136" s="331">
        <v>185.99</v>
      </c>
      <c r="D136" s="323">
        <v>0</v>
      </c>
      <c r="E136" s="323">
        <v>0</v>
      </c>
      <c r="F136" s="324">
        <v>0</v>
      </c>
      <c r="G136" s="323"/>
      <c r="H136" s="323"/>
      <c r="I136" s="323"/>
      <c r="J136" s="323"/>
      <c r="K136" s="323"/>
      <c r="L136" s="323"/>
    </row>
    <row r="137" customHeight="1" spans="1:12">
      <c r="A137" s="330">
        <v>134</v>
      </c>
      <c r="B137" s="331" t="s">
        <v>240</v>
      </c>
      <c r="C137" s="331">
        <v>185.99</v>
      </c>
      <c r="D137" s="323">
        <v>0</v>
      </c>
      <c r="E137" s="323">
        <v>0</v>
      </c>
      <c r="F137" s="324">
        <v>0</v>
      </c>
      <c r="G137" s="323"/>
      <c r="H137" s="323"/>
      <c r="I137" s="323"/>
      <c r="J137" s="323"/>
      <c r="K137" s="323"/>
      <c r="L137" s="323"/>
    </row>
    <row r="138" s="315" customFormat="1" customHeight="1" spans="1:12">
      <c r="A138" s="327">
        <v>135</v>
      </c>
      <c r="B138" s="335" t="s">
        <v>241</v>
      </c>
      <c r="C138" s="335">
        <v>81.73</v>
      </c>
      <c r="D138" s="328">
        <v>2451.9</v>
      </c>
      <c r="E138" s="328">
        <v>2451.9</v>
      </c>
      <c r="F138" s="329">
        <f t="shared" si="2"/>
        <v>1</v>
      </c>
      <c r="G138" s="328"/>
      <c r="H138" s="328"/>
      <c r="I138" s="328"/>
      <c r="J138" s="328"/>
      <c r="K138" s="328"/>
      <c r="L138" s="328"/>
    </row>
    <row r="139" customHeight="1" spans="1:12">
      <c r="A139" s="330">
        <v>136</v>
      </c>
      <c r="B139" s="331" t="s">
        <v>243</v>
      </c>
      <c r="C139" s="331">
        <v>81.73</v>
      </c>
      <c r="D139" s="323">
        <v>1495.3</v>
      </c>
      <c r="E139" s="323"/>
      <c r="F139" s="324">
        <f t="shared" si="2"/>
        <v>0</v>
      </c>
      <c r="G139" s="323"/>
      <c r="H139" s="323"/>
      <c r="I139" s="323"/>
      <c r="J139" s="323"/>
      <c r="K139" s="323"/>
      <c r="L139" s="323"/>
    </row>
    <row r="140" s="315" customFormat="1" customHeight="1" spans="1:12">
      <c r="A140" s="327">
        <v>137</v>
      </c>
      <c r="B140" s="335" t="s">
        <v>245</v>
      </c>
      <c r="C140" s="335">
        <v>185.99</v>
      </c>
      <c r="D140" s="328">
        <v>5579.7</v>
      </c>
      <c r="E140" s="328">
        <v>5579.7</v>
      </c>
      <c r="F140" s="329">
        <f t="shared" si="2"/>
        <v>1</v>
      </c>
      <c r="G140" s="328"/>
      <c r="H140" s="328"/>
      <c r="I140" s="328"/>
      <c r="J140" s="328"/>
      <c r="K140" s="328"/>
      <c r="L140" s="328"/>
    </row>
    <row r="141" customHeight="1" spans="1:12">
      <c r="A141" s="330">
        <v>138</v>
      </c>
      <c r="B141" s="331" t="s">
        <v>246</v>
      </c>
      <c r="C141" s="331">
        <v>185.99</v>
      </c>
      <c r="D141" s="323">
        <v>0</v>
      </c>
      <c r="E141" s="323">
        <v>0</v>
      </c>
      <c r="F141" s="324" t="e">
        <f t="shared" si="2"/>
        <v>#DIV/0!</v>
      </c>
      <c r="G141" s="323"/>
      <c r="H141" s="323"/>
      <c r="I141" s="323"/>
      <c r="J141" s="323"/>
      <c r="K141" s="323"/>
      <c r="L141" s="323"/>
    </row>
    <row r="142" s="315" customFormat="1" customHeight="1" spans="1:12">
      <c r="A142" s="327">
        <v>139</v>
      </c>
      <c r="B142" s="335" t="s">
        <v>247</v>
      </c>
      <c r="C142" s="335">
        <v>81.73</v>
      </c>
      <c r="D142" s="328">
        <v>117.8</v>
      </c>
      <c r="E142" s="328">
        <v>117.8</v>
      </c>
      <c r="F142" s="329">
        <f t="shared" si="2"/>
        <v>1</v>
      </c>
      <c r="G142" s="328"/>
      <c r="H142" s="328"/>
      <c r="I142" s="328"/>
      <c r="J142" s="328"/>
      <c r="K142" s="328"/>
      <c r="L142" s="328"/>
    </row>
    <row r="143" s="315" customFormat="1" customHeight="1" spans="1:12">
      <c r="A143" s="327">
        <v>140</v>
      </c>
      <c r="B143" s="335" t="s">
        <v>249</v>
      </c>
      <c r="C143" s="335">
        <v>81.73</v>
      </c>
      <c r="D143" s="328">
        <v>2451.9</v>
      </c>
      <c r="E143" s="328">
        <v>2451.9</v>
      </c>
      <c r="F143" s="329">
        <f t="shared" si="2"/>
        <v>1</v>
      </c>
      <c r="G143" s="328"/>
      <c r="H143" s="328"/>
      <c r="I143" s="328"/>
      <c r="J143" s="328"/>
      <c r="K143" s="328"/>
      <c r="L143" s="328"/>
    </row>
    <row r="144" customHeight="1" spans="1:12">
      <c r="A144" s="330">
        <v>141</v>
      </c>
      <c r="B144" s="331" t="s">
        <v>250</v>
      </c>
      <c r="C144" s="331">
        <v>185.99</v>
      </c>
      <c r="D144" s="323">
        <v>0</v>
      </c>
      <c r="E144" s="323">
        <v>0</v>
      </c>
      <c r="F144" s="324" t="e">
        <f t="shared" si="2"/>
        <v>#DIV/0!</v>
      </c>
      <c r="G144" s="323"/>
      <c r="H144" s="323"/>
      <c r="I144" s="323"/>
      <c r="J144" s="323"/>
      <c r="K144" s="323"/>
      <c r="L144" s="323"/>
    </row>
    <row r="145" s="315" customFormat="1" customHeight="1" spans="1:12">
      <c r="A145" s="327">
        <v>142</v>
      </c>
      <c r="B145" s="335" t="s">
        <v>252</v>
      </c>
      <c r="C145" s="335">
        <v>185.99</v>
      </c>
      <c r="D145" s="328">
        <v>1626.4</v>
      </c>
      <c r="E145" s="328">
        <v>1626.4</v>
      </c>
      <c r="F145" s="329">
        <f t="shared" si="2"/>
        <v>1</v>
      </c>
      <c r="G145" s="328"/>
      <c r="H145" s="328"/>
      <c r="I145" s="328"/>
      <c r="J145" s="328"/>
      <c r="K145" s="328"/>
      <c r="L145" s="328"/>
    </row>
    <row r="146" s="315" customFormat="1" customHeight="1" spans="1:12">
      <c r="A146" s="327">
        <v>143</v>
      </c>
      <c r="B146" s="335" t="s">
        <v>254</v>
      </c>
      <c r="C146" s="335">
        <v>81.73</v>
      </c>
      <c r="D146" s="328">
        <v>2451.9</v>
      </c>
      <c r="E146" s="328">
        <v>2451.9</v>
      </c>
      <c r="F146" s="329">
        <f t="shared" si="2"/>
        <v>1</v>
      </c>
      <c r="G146" s="328"/>
      <c r="H146" s="328"/>
      <c r="I146" s="328"/>
      <c r="J146" s="328"/>
      <c r="K146" s="328"/>
      <c r="L146" s="328"/>
    </row>
    <row r="147" s="315" customFormat="1" customHeight="1" spans="1:12">
      <c r="A147" s="327">
        <v>144</v>
      </c>
      <c r="B147" s="335" t="s">
        <v>255</v>
      </c>
      <c r="C147" s="335">
        <v>81.73</v>
      </c>
      <c r="D147" s="328">
        <v>2352.2</v>
      </c>
      <c r="E147" s="328">
        <v>2352.2</v>
      </c>
      <c r="F147" s="329">
        <f t="shared" si="2"/>
        <v>1</v>
      </c>
      <c r="G147" s="328"/>
      <c r="H147" s="328"/>
      <c r="I147" s="328"/>
      <c r="J147" s="328"/>
      <c r="K147" s="328"/>
      <c r="L147" s="328"/>
    </row>
    <row r="148" s="315" customFormat="1" customHeight="1" spans="1:12">
      <c r="A148" s="327">
        <v>145</v>
      </c>
      <c r="B148" s="335" t="s">
        <v>256</v>
      </c>
      <c r="C148" s="335">
        <v>185.99</v>
      </c>
      <c r="D148" s="328">
        <v>2292.2</v>
      </c>
      <c r="E148" s="328">
        <v>2292</v>
      </c>
      <c r="F148" s="329">
        <f t="shared" si="2"/>
        <v>0.999912747578745</v>
      </c>
      <c r="G148" s="328" t="s">
        <v>430</v>
      </c>
      <c r="H148" s="328" t="s">
        <v>439</v>
      </c>
      <c r="I148" s="328"/>
      <c r="J148" s="328"/>
      <c r="K148" s="328"/>
      <c r="L148" s="328"/>
    </row>
    <row r="149" customHeight="1" spans="1:12">
      <c r="A149" s="330">
        <v>146</v>
      </c>
      <c r="B149" s="331" t="s">
        <v>258</v>
      </c>
      <c r="C149" s="331">
        <v>185.99</v>
      </c>
      <c r="D149" s="323">
        <v>5579.9</v>
      </c>
      <c r="E149" s="323"/>
      <c r="F149" s="324">
        <f t="shared" si="2"/>
        <v>0</v>
      </c>
      <c r="G149" s="323"/>
      <c r="H149" s="323"/>
      <c r="I149" s="323"/>
      <c r="J149" s="323"/>
      <c r="K149" s="323"/>
      <c r="L149" s="323"/>
    </row>
    <row r="150" customHeight="1" spans="1:12">
      <c r="A150" s="330">
        <v>147</v>
      </c>
      <c r="B150" s="331" t="s">
        <v>260</v>
      </c>
      <c r="C150" s="331">
        <v>81.73</v>
      </c>
      <c r="D150" s="323">
        <v>744.8</v>
      </c>
      <c r="E150" s="323"/>
      <c r="F150" s="324">
        <f t="shared" si="2"/>
        <v>0</v>
      </c>
      <c r="G150" s="323"/>
      <c r="H150" s="323"/>
      <c r="I150" s="323"/>
      <c r="J150" s="323"/>
      <c r="K150" s="323"/>
      <c r="L150" s="323"/>
    </row>
    <row r="151" customHeight="1" spans="1:12">
      <c r="A151" s="330">
        <v>148</v>
      </c>
      <c r="B151" s="331" t="s">
        <v>261</v>
      </c>
      <c r="C151" s="331">
        <v>81.73</v>
      </c>
      <c r="D151" s="323">
        <v>2435.8</v>
      </c>
      <c r="E151" s="323"/>
      <c r="F151" s="324">
        <f t="shared" si="2"/>
        <v>0</v>
      </c>
      <c r="G151" s="323"/>
      <c r="H151" s="323"/>
      <c r="I151" s="323"/>
      <c r="J151" s="323"/>
      <c r="K151" s="323"/>
      <c r="L151" s="323"/>
    </row>
    <row r="152" customHeight="1" spans="1:12">
      <c r="A152" s="330">
        <v>149</v>
      </c>
      <c r="B152" s="331" t="s">
        <v>262</v>
      </c>
      <c r="C152" s="331">
        <v>185.99</v>
      </c>
      <c r="D152" s="323">
        <v>3285.1</v>
      </c>
      <c r="E152" s="323"/>
      <c r="F152" s="324">
        <f t="shared" si="2"/>
        <v>0</v>
      </c>
      <c r="G152" s="323"/>
      <c r="H152" s="323"/>
      <c r="I152" s="323"/>
      <c r="J152" s="323"/>
      <c r="K152" s="323"/>
      <c r="L152" s="323"/>
    </row>
    <row r="153" s="315" customFormat="1" customHeight="1" spans="1:12">
      <c r="A153" s="327">
        <v>150</v>
      </c>
      <c r="B153" s="335" t="s">
        <v>263</v>
      </c>
      <c r="C153" s="335">
        <v>185.99</v>
      </c>
      <c r="D153" s="328">
        <v>5579.7</v>
      </c>
      <c r="E153" s="328">
        <v>5579.7</v>
      </c>
      <c r="F153" s="329">
        <f t="shared" si="2"/>
        <v>1</v>
      </c>
      <c r="G153" s="328"/>
      <c r="H153" s="328"/>
      <c r="I153" s="328"/>
      <c r="J153" s="328"/>
      <c r="K153" s="328"/>
      <c r="L153" s="328"/>
    </row>
    <row r="154" s="315" customFormat="1" customHeight="1" spans="1:12">
      <c r="A154" s="327">
        <v>151</v>
      </c>
      <c r="B154" s="335" t="s">
        <v>264</v>
      </c>
      <c r="C154" s="335">
        <v>81.73</v>
      </c>
      <c r="D154" s="328">
        <v>1225.95</v>
      </c>
      <c r="E154" s="328">
        <v>1225.95</v>
      </c>
      <c r="F154" s="329">
        <f t="shared" si="2"/>
        <v>1</v>
      </c>
      <c r="G154" s="328"/>
      <c r="H154" s="328"/>
      <c r="I154" s="328"/>
      <c r="J154" s="328"/>
      <c r="K154" s="328"/>
      <c r="L154" s="328"/>
    </row>
    <row r="155" s="315" customFormat="1" customHeight="1" spans="1:12">
      <c r="A155" s="327">
        <v>152</v>
      </c>
      <c r="B155" s="335" t="s">
        <v>266</v>
      </c>
      <c r="C155" s="335">
        <v>81.73</v>
      </c>
      <c r="D155" s="328">
        <v>1371.8</v>
      </c>
      <c r="E155" s="328">
        <v>1371.8</v>
      </c>
      <c r="F155" s="329">
        <f t="shared" si="2"/>
        <v>1</v>
      </c>
      <c r="G155" s="328"/>
      <c r="H155" s="328"/>
      <c r="I155" s="328"/>
      <c r="J155" s="328"/>
      <c r="K155" s="328"/>
      <c r="L155" s="328"/>
    </row>
    <row r="156" s="315" customFormat="1" customHeight="1" spans="1:12">
      <c r="A156" s="327">
        <v>153</v>
      </c>
      <c r="B156" s="335" t="s">
        <v>267</v>
      </c>
      <c r="C156" s="335">
        <v>185.99</v>
      </c>
      <c r="D156" s="328">
        <v>4184.78</v>
      </c>
      <c r="E156" s="328">
        <v>4184.78</v>
      </c>
      <c r="F156" s="329">
        <f t="shared" si="2"/>
        <v>1</v>
      </c>
      <c r="G156" s="328"/>
      <c r="H156" s="328"/>
      <c r="I156" s="328"/>
      <c r="J156" s="328"/>
      <c r="K156" s="328"/>
      <c r="L156" s="328"/>
    </row>
    <row r="157" s="315" customFormat="1" customHeight="1" spans="1:12">
      <c r="A157" s="327">
        <v>154</v>
      </c>
      <c r="B157" s="335" t="s">
        <v>268</v>
      </c>
      <c r="C157" s="335">
        <v>180.59</v>
      </c>
      <c r="D157" s="328">
        <v>3509.3</v>
      </c>
      <c r="E157" s="328">
        <v>3509.3</v>
      </c>
      <c r="F157" s="329">
        <f t="shared" si="2"/>
        <v>1</v>
      </c>
      <c r="G157" s="328"/>
      <c r="H157" s="328"/>
      <c r="I157" s="328"/>
      <c r="J157" s="328"/>
      <c r="K157" s="328"/>
      <c r="L157" s="328"/>
    </row>
    <row r="158" s="315" customFormat="1" customHeight="1" spans="1:12">
      <c r="A158" s="327">
        <v>155</v>
      </c>
      <c r="B158" s="335" t="s">
        <v>269</v>
      </c>
      <c r="C158" s="335">
        <v>76.74</v>
      </c>
      <c r="D158" s="328">
        <v>2302.2</v>
      </c>
      <c r="E158" s="328">
        <v>2302.2</v>
      </c>
      <c r="F158" s="329">
        <f t="shared" si="2"/>
        <v>1</v>
      </c>
      <c r="G158" s="328"/>
      <c r="H158" s="328"/>
      <c r="I158" s="328"/>
      <c r="J158" s="328"/>
      <c r="K158" s="328"/>
      <c r="L158" s="328"/>
    </row>
    <row r="159" s="315" customFormat="1" customHeight="1" spans="1:12">
      <c r="A159" s="327">
        <v>156</v>
      </c>
      <c r="B159" s="335" t="s">
        <v>270</v>
      </c>
      <c r="C159" s="335">
        <v>77.06</v>
      </c>
      <c r="D159" s="328">
        <v>2311.8</v>
      </c>
      <c r="E159" s="328">
        <v>2311.8</v>
      </c>
      <c r="F159" s="329">
        <f t="shared" si="2"/>
        <v>1</v>
      </c>
      <c r="G159" s="328"/>
      <c r="H159" s="328"/>
      <c r="I159" s="328"/>
      <c r="J159" s="328"/>
      <c r="K159" s="328"/>
      <c r="L159" s="328"/>
    </row>
    <row r="160" s="315" customFormat="1" customHeight="1" spans="1:12">
      <c r="A160" s="327">
        <v>157</v>
      </c>
      <c r="B160" s="335" t="s">
        <v>271</v>
      </c>
      <c r="C160" s="335">
        <v>180.59</v>
      </c>
      <c r="D160" s="328">
        <v>5417.7</v>
      </c>
      <c r="E160" s="328">
        <v>5417.7</v>
      </c>
      <c r="F160" s="329">
        <f t="shared" si="2"/>
        <v>1</v>
      </c>
      <c r="G160" s="328"/>
      <c r="H160" s="328"/>
      <c r="I160" s="328"/>
      <c r="J160" s="328"/>
      <c r="K160" s="328"/>
      <c r="L160" s="328"/>
    </row>
    <row r="161" customHeight="1" spans="1:12">
      <c r="A161" s="330">
        <v>158</v>
      </c>
      <c r="B161" s="330" t="s">
        <v>272</v>
      </c>
      <c r="C161" s="330">
        <v>271.61</v>
      </c>
      <c r="D161" s="323">
        <v>1022.2</v>
      </c>
      <c r="E161" s="323">
        <v>621.3</v>
      </c>
      <c r="F161" s="324">
        <f t="shared" si="2"/>
        <v>0.607806691449814</v>
      </c>
      <c r="G161" s="323"/>
      <c r="H161" s="323"/>
      <c r="I161" s="323"/>
      <c r="J161" s="323"/>
      <c r="K161" s="323"/>
      <c r="L161" s="323"/>
    </row>
    <row r="162" customHeight="1" spans="1:12">
      <c r="A162" s="330">
        <v>159</v>
      </c>
      <c r="B162" s="331" t="s">
        <v>273</v>
      </c>
      <c r="C162" s="331">
        <v>139.65</v>
      </c>
      <c r="D162" s="323">
        <v>3311.7</v>
      </c>
      <c r="E162" s="323"/>
      <c r="F162" s="324">
        <f t="shared" si="2"/>
        <v>0</v>
      </c>
      <c r="G162" s="323"/>
      <c r="H162" s="323"/>
      <c r="I162" s="323"/>
      <c r="J162" s="323"/>
      <c r="K162" s="323"/>
      <c r="L162" s="323"/>
    </row>
    <row r="163" s="315" customFormat="1" customHeight="1" spans="1:12">
      <c r="A163" s="327">
        <v>160</v>
      </c>
      <c r="B163" s="327" t="s">
        <v>275</v>
      </c>
      <c r="C163" s="327">
        <v>269.54</v>
      </c>
      <c r="D163" s="328">
        <v>8086.2</v>
      </c>
      <c r="E163" s="328">
        <v>8086.2</v>
      </c>
      <c r="F163" s="329">
        <f t="shared" si="2"/>
        <v>1</v>
      </c>
      <c r="G163" s="328" t="s">
        <v>418</v>
      </c>
      <c r="H163" s="328" t="s">
        <v>21</v>
      </c>
      <c r="I163" s="328" t="s">
        <v>447</v>
      </c>
      <c r="J163" s="328"/>
      <c r="K163" s="328"/>
      <c r="L163" s="328"/>
    </row>
    <row r="164" s="315" customFormat="1" customHeight="1" spans="1:12">
      <c r="A164" s="327">
        <v>161</v>
      </c>
      <c r="B164" s="335" t="s">
        <v>276</v>
      </c>
      <c r="C164" s="335">
        <v>168.62</v>
      </c>
      <c r="D164" s="328">
        <v>2394</v>
      </c>
      <c r="E164" s="328">
        <v>2394</v>
      </c>
      <c r="F164" s="329">
        <f t="shared" si="2"/>
        <v>1</v>
      </c>
      <c r="G164" s="328"/>
      <c r="H164" s="328"/>
      <c r="I164" s="328"/>
      <c r="J164" s="328"/>
      <c r="K164" s="328"/>
      <c r="L164" s="328"/>
    </row>
    <row r="165" customHeight="1" spans="1:12">
      <c r="A165" s="330">
        <v>162</v>
      </c>
      <c r="B165" s="331" t="s">
        <v>277</v>
      </c>
      <c r="C165" s="331">
        <v>132.83</v>
      </c>
      <c r="D165" s="323">
        <v>3904.5</v>
      </c>
      <c r="E165" s="323">
        <v>0</v>
      </c>
      <c r="F165" s="324">
        <f t="shared" si="2"/>
        <v>0</v>
      </c>
      <c r="G165" s="323"/>
      <c r="H165" s="323"/>
      <c r="I165" s="323"/>
      <c r="J165" s="323"/>
      <c r="K165" s="323"/>
      <c r="L165" s="323"/>
    </row>
    <row r="166" s="315" customFormat="1" customHeight="1" spans="1:12">
      <c r="A166" s="327">
        <v>163</v>
      </c>
      <c r="B166" s="335" t="s">
        <v>278</v>
      </c>
      <c r="C166" s="335">
        <v>167.66</v>
      </c>
      <c r="D166" s="328">
        <v>2620.1</v>
      </c>
      <c r="E166" s="328">
        <v>2620.1</v>
      </c>
      <c r="F166" s="329">
        <f t="shared" si="2"/>
        <v>1</v>
      </c>
      <c r="G166" s="328"/>
      <c r="H166" s="328"/>
      <c r="I166" s="328"/>
      <c r="J166" s="328"/>
      <c r="K166" s="328"/>
      <c r="L166" s="328"/>
    </row>
    <row r="167" customHeight="1" spans="1:12">
      <c r="A167" s="330">
        <v>164</v>
      </c>
      <c r="B167" s="331" t="s">
        <v>279</v>
      </c>
      <c r="C167" s="331">
        <v>131.87</v>
      </c>
      <c r="D167" s="323">
        <v>0</v>
      </c>
      <c r="E167" s="323">
        <v>0</v>
      </c>
      <c r="F167" s="324" t="e">
        <f t="shared" si="2"/>
        <v>#DIV/0!</v>
      </c>
      <c r="G167" s="323"/>
      <c r="H167" s="323"/>
      <c r="I167" s="323"/>
      <c r="J167" s="323"/>
      <c r="K167" s="323"/>
      <c r="L167" s="323"/>
    </row>
    <row r="168" customHeight="1" spans="1:12">
      <c r="A168" s="330">
        <v>165</v>
      </c>
      <c r="B168" s="331" t="s">
        <v>280</v>
      </c>
      <c r="C168" s="331">
        <v>132.83</v>
      </c>
      <c r="D168" s="323">
        <v>0</v>
      </c>
      <c r="E168" s="323">
        <v>0</v>
      </c>
      <c r="F168" s="324" t="e">
        <f t="shared" si="2"/>
        <v>#DIV/0!</v>
      </c>
      <c r="G168" s="323"/>
      <c r="H168" s="323"/>
      <c r="I168" s="323"/>
      <c r="J168" s="323"/>
      <c r="K168" s="323"/>
      <c r="L168" s="323"/>
    </row>
    <row r="169" s="315" customFormat="1" customHeight="1" spans="1:12">
      <c r="A169" s="327">
        <v>166</v>
      </c>
      <c r="B169" s="335" t="s">
        <v>282</v>
      </c>
      <c r="C169" s="335">
        <v>167.66</v>
      </c>
      <c r="D169" s="328">
        <v>5029.8</v>
      </c>
      <c r="E169" s="328">
        <v>5029.6</v>
      </c>
      <c r="F169" s="329">
        <f t="shared" si="2"/>
        <v>0.999960236987554</v>
      </c>
      <c r="G169" s="328"/>
      <c r="H169" s="328"/>
      <c r="I169" s="328"/>
      <c r="J169" s="328"/>
      <c r="K169" s="328"/>
      <c r="L169" s="328"/>
    </row>
    <row r="170" s="315" customFormat="1" customHeight="1" spans="1:12">
      <c r="A170" s="327">
        <v>167</v>
      </c>
      <c r="B170" s="335" t="s">
        <v>283</v>
      </c>
      <c r="C170" s="335">
        <v>131.87</v>
      </c>
      <c r="D170" s="328">
        <v>3956.1</v>
      </c>
      <c r="E170" s="328">
        <v>3956.87</v>
      </c>
      <c r="F170" s="329">
        <f t="shared" si="2"/>
        <v>1.00019463613154</v>
      </c>
      <c r="G170" s="328"/>
      <c r="H170" s="328"/>
      <c r="I170" s="328"/>
      <c r="J170" s="328"/>
      <c r="K170" s="328"/>
      <c r="L170" s="328"/>
    </row>
    <row r="171" s="315" customFormat="1" customHeight="1" spans="1:12">
      <c r="A171" s="327">
        <v>168</v>
      </c>
      <c r="B171" s="335" t="s">
        <v>285</v>
      </c>
      <c r="C171" s="335">
        <v>132.83</v>
      </c>
      <c r="D171" s="328">
        <v>336.3</v>
      </c>
      <c r="E171" s="328">
        <v>336.3</v>
      </c>
      <c r="F171" s="329">
        <f t="shared" si="2"/>
        <v>1</v>
      </c>
      <c r="G171" s="328"/>
      <c r="H171" s="328"/>
      <c r="I171" s="328"/>
      <c r="J171" s="328"/>
      <c r="K171" s="328"/>
      <c r="L171" s="328"/>
    </row>
    <row r="172" s="315" customFormat="1" customHeight="1" spans="1:12">
      <c r="A172" s="327">
        <v>169</v>
      </c>
      <c r="B172" s="335" t="s">
        <v>286</v>
      </c>
      <c r="C172" s="335">
        <v>167.66</v>
      </c>
      <c r="D172" s="328">
        <v>3532.1</v>
      </c>
      <c r="E172" s="328">
        <v>0</v>
      </c>
      <c r="F172" s="329">
        <f t="shared" si="2"/>
        <v>0</v>
      </c>
      <c r="G172" s="328"/>
      <c r="H172" s="328"/>
      <c r="I172" s="328"/>
      <c r="J172" s="328"/>
      <c r="K172" s="328"/>
      <c r="L172" s="328"/>
    </row>
    <row r="173" s="315" customFormat="1" customHeight="1" spans="1:12">
      <c r="A173" s="327">
        <v>170</v>
      </c>
      <c r="B173" s="335" t="s">
        <v>288</v>
      </c>
      <c r="C173" s="335">
        <v>131.87</v>
      </c>
      <c r="D173" s="328">
        <v>1548.5</v>
      </c>
      <c r="E173" s="328">
        <v>1548.5</v>
      </c>
      <c r="F173" s="329">
        <f t="shared" si="2"/>
        <v>1</v>
      </c>
      <c r="G173" s="328"/>
      <c r="H173" s="328"/>
      <c r="I173" s="328"/>
      <c r="J173" s="328"/>
      <c r="K173" s="328"/>
      <c r="L173" s="328"/>
    </row>
    <row r="174" s="315" customFormat="1" customHeight="1" spans="1:12">
      <c r="A174" s="327">
        <v>171</v>
      </c>
      <c r="B174" s="335" t="s">
        <v>289</v>
      </c>
      <c r="C174" s="335">
        <v>132.83</v>
      </c>
      <c r="D174" s="328">
        <v>406.6</v>
      </c>
      <c r="E174" s="328">
        <v>406.6</v>
      </c>
      <c r="F174" s="329">
        <f t="shared" si="2"/>
        <v>1</v>
      </c>
      <c r="G174" s="328"/>
      <c r="H174" s="328"/>
      <c r="I174" s="328"/>
      <c r="J174" s="328"/>
      <c r="K174" s="328"/>
      <c r="L174" s="328"/>
    </row>
    <row r="175" customHeight="1" spans="1:12">
      <c r="A175" s="330">
        <v>172</v>
      </c>
      <c r="B175" s="331" t="s">
        <v>290</v>
      </c>
      <c r="C175" s="331">
        <v>167.66</v>
      </c>
      <c r="D175" s="323">
        <v>0</v>
      </c>
      <c r="E175" s="323">
        <v>0</v>
      </c>
      <c r="F175" s="324" t="e">
        <f t="shared" si="2"/>
        <v>#DIV/0!</v>
      </c>
      <c r="G175" s="323"/>
      <c r="H175" s="323"/>
      <c r="I175" s="323"/>
      <c r="J175" s="323"/>
      <c r="K175" s="323"/>
      <c r="L175" s="323"/>
    </row>
    <row r="176" s="315" customFormat="1" customHeight="1" spans="1:12">
      <c r="A176" s="327">
        <v>173</v>
      </c>
      <c r="B176" s="335" t="s">
        <v>291</v>
      </c>
      <c r="C176" s="335">
        <v>131.87</v>
      </c>
      <c r="D176" s="328">
        <v>972.8</v>
      </c>
      <c r="E176" s="328">
        <v>972.8</v>
      </c>
      <c r="F176" s="329">
        <f t="shared" si="2"/>
        <v>1</v>
      </c>
      <c r="G176" s="328"/>
      <c r="H176" s="328"/>
      <c r="I176" s="328"/>
      <c r="J176" s="328"/>
      <c r="K176" s="328"/>
      <c r="L176" s="328"/>
    </row>
    <row r="177" customHeight="1" spans="1:12">
      <c r="A177" s="330">
        <v>174</v>
      </c>
      <c r="B177" s="331" t="s">
        <v>292</v>
      </c>
      <c r="C177" s="331">
        <v>132.83</v>
      </c>
      <c r="D177" s="323">
        <v>0</v>
      </c>
      <c r="E177" s="323">
        <v>0</v>
      </c>
      <c r="F177" s="324" t="e">
        <f t="shared" si="2"/>
        <v>#DIV/0!</v>
      </c>
      <c r="G177" s="323"/>
      <c r="H177" s="323"/>
      <c r="I177" s="323"/>
      <c r="J177" s="323"/>
      <c r="K177" s="323"/>
      <c r="L177" s="323"/>
    </row>
    <row r="178" s="315" customFormat="1" customHeight="1" spans="1:12">
      <c r="A178" s="327">
        <v>175</v>
      </c>
      <c r="B178" s="335" t="s">
        <v>294</v>
      </c>
      <c r="C178" s="335">
        <v>167.66</v>
      </c>
      <c r="D178" s="328">
        <v>5029.8</v>
      </c>
      <c r="E178" s="328">
        <v>5029.8</v>
      </c>
      <c r="F178" s="329">
        <f t="shared" si="2"/>
        <v>1</v>
      </c>
      <c r="G178" s="328"/>
      <c r="H178" s="328"/>
      <c r="I178" s="328"/>
      <c r="J178" s="328"/>
      <c r="K178" s="328"/>
      <c r="L178" s="328"/>
    </row>
    <row r="179" customHeight="1" spans="1:12">
      <c r="A179" s="330">
        <v>176</v>
      </c>
      <c r="B179" s="331" t="s">
        <v>295</v>
      </c>
      <c r="C179" s="331">
        <v>131.87</v>
      </c>
      <c r="D179" s="323">
        <v>0</v>
      </c>
      <c r="E179" s="323">
        <v>0</v>
      </c>
      <c r="F179" s="324" t="e">
        <f t="shared" si="2"/>
        <v>#DIV/0!</v>
      </c>
      <c r="G179" s="323"/>
      <c r="H179" s="323"/>
      <c r="I179" s="323"/>
      <c r="J179" s="323"/>
      <c r="K179" s="323"/>
      <c r="L179" s="323"/>
    </row>
    <row r="180" s="315" customFormat="1" customHeight="1" spans="1:12">
      <c r="A180" s="327">
        <v>177</v>
      </c>
      <c r="B180" s="335" t="s">
        <v>296</v>
      </c>
      <c r="C180" s="335">
        <v>132.83</v>
      </c>
      <c r="D180" s="328">
        <v>3984.9</v>
      </c>
      <c r="E180" s="328">
        <v>3984.9</v>
      </c>
      <c r="F180" s="329">
        <f t="shared" si="2"/>
        <v>1</v>
      </c>
      <c r="G180" s="328"/>
      <c r="H180" s="328"/>
      <c r="I180" s="328"/>
      <c r="J180" s="328"/>
      <c r="K180" s="328"/>
      <c r="L180" s="328"/>
    </row>
    <row r="181" customHeight="1" spans="1:12">
      <c r="A181" s="330">
        <v>178</v>
      </c>
      <c r="B181" s="331" t="s">
        <v>297</v>
      </c>
      <c r="C181" s="331">
        <v>167.66</v>
      </c>
      <c r="D181" s="323">
        <v>0</v>
      </c>
      <c r="E181" s="323">
        <v>0</v>
      </c>
      <c r="F181" s="324" t="e">
        <f t="shared" si="2"/>
        <v>#DIV/0!</v>
      </c>
      <c r="G181" s="323"/>
      <c r="H181" s="323"/>
      <c r="I181" s="323"/>
      <c r="J181" s="323"/>
      <c r="K181" s="323"/>
      <c r="L181" s="323"/>
    </row>
    <row r="182" s="315" customFormat="1" customHeight="1" spans="1:12">
      <c r="A182" s="327">
        <v>179</v>
      </c>
      <c r="B182" s="335" t="s">
        <v>298</v>
      </c>
      <c r="C182" s="335">
        <v>131.87</v>
      </c>
      <c r="D182" s="328">
        <v>3956.1</v>
      </c>
      <c r="E182" s="328">
        <v>3956.1</v>
      </c>
      <c r="F182" s="329">
        <f t="shared" si="2"/>
        <v>1</v>
      </c>
      <c r="G182" s="328"/>
      <c r="H182" s="328"/>
      <c r="I182" s="328"/>
      <c r="J182" s="328"/>
      <c r="K182" s="328"/>
      <c r="L182" s="328"/>
    </row>
    <row r="183" s="315" customFormat="1" customHeight="1" spans="1:12">
      <c r="A183" s="327">
        <v>180</v>
      </c>
      <c r="B183" s="327" t="s">
        <v>299</v>
      </c>
      <c r="C183" s="327">
        <v>266.01</v>
      </c>
      <c r="D183" s="328">
        <v>7980.3</v>
      </c>
      <c r="E183" s="328">
        <v>7980.3</v>
      </c>
      <c r="F183" s="329">
        <f t="shared" si="2"/>
        <v>1</v>
      </c>
      <c r="G183" s="328"/>
      <c r="H183" s="328"/>
      <c r="I183" s="328"/>
      <c r="J183" s="328"/>
      <c r="K183" s="328"/>
      <c r="L183" s="328"/>
    </row>
    <row r="184" s="315" customFormat="1" customHeight="1" spans="1:12">
      <c r="A184" s="327">
        <v>181</v>
      </c>
      <c r="B184" s="335" t="s">
        <v>300</v>
      </c>
      <c r="C184" s="335">
        <v>167.66</v>
      </c>
      <c r="D184" s="328">
        <v>1753.7</v>
      </c>
      <c r="E184" s="328">
        <v>1738.5</v>
      </c>
      <c r="F184" s="329">
        <f t="shared" si="2"/>
        <v>0.991332611050921</v>
      </c>
      <c r="G184" s="328"/>
      <c r="H184" s="328"/>
      <c r="I184" s="328"/>
      <c r="J184" s="328"/>
      <c r="K184" s="328"/>
      <c r="L184" s="328"/>
    </row>
    <row r="185" customHeight="1" spans="1:12">
      <c r="A185" s="330">
        <v>182</v>
      </c>
      <c r="B185" s="330" t="s">
        <v>302</v>
      </c>
      <c r="C185" s="330">
        <v>264.02</v>
      </c>
      <c r="D185" s="323">
        <v>6562.6</v>
      </c>
      <c r="E185" s="323"/>
      <c r="F185" s="324">
        <f t="shared" si="2"/>
        <v>0</v>
      </c>
      <c r="G185" s="323"/>
      <c r="H185" s="323"/>
      <c r="I185" s="323"/>
      <c r="J185" s="323"/>
      <c r="K185" s="323"/>
      <c r="L185" s="323"/>
    </row>
    <row r="186" s="315" customFormat="1" customHeight="1" spans="1:12">
      <c r="A186" s="327">
        <v>183</v>
      </c>
      <c r="B186" s="335" t="s">
        <v>303</v>
      </c>
      <c r="C186" s="335">
        <v>163.45</v>
      </c>
      <c r="D186" s="328">
        <v>4903.5</v>
      </c>
      <c r="E186" s="328">
        <v>4903.5</v>
      </c>
      <c r="F186" s="329">
        <f t="shared" si="2"/>
        <v>1</v>
      </c>
      <c r="G186" s="328"/>
      <c r="H186" s="328"/>
      <c r="I186" s="328"/>
      <c r="J186" s="328"/>
      <c r="K186" s="328"/>
      <c r="L186" s="328"/>
    </row>
    <row r="187" s="315" customFormat="1" customHeight="1" spans="1:12">
      <c r="A187" s="327">
        <v>184</v>
      </c>
      <c r="B187" s="335" t="s">
        <v>306</v>
      </c>
      <c r="C187" s="335">
        <v>322.8</v>
      </c>
      <c r="D187" s="328">
        <v>9684</v>
      </c>
      <c r="E187" s="328">
        <v>9684</v>
      </c>
      <c r="F187" s="329">
        <f t="shared" si="2"/>
        <v>1</v>
      </c>
      <c r="G187" s="328"/>
      <c r="H187" s="328"/>
      <c r="I187" s="328"/>
      <c r="J187" s="328"/>
      <c r="K187" s="328"/>
      <c r="L187" s="328"/>
    </row>
    <row r="188" customHeight="1" spans="1:12">
      <c r="A188" s="330">
        <v>185</v>
      </c>
      <c r="B188" s="331" t="s">
        <v>307</v>
      </c>
      <c r="C188" s="331">
        <v>265.79</v>
      </c>
      <c r="D188" s="323">
        <v>0</v>
      </c>
      <c r="E188" s="323">
        <v>0</v>
      </c>
      <c r="F188" s="324" t="e">
        <f t="shared" si="2"/>
        <v>#DIV/0!</v>
      </c>
      <c r="G188" s="323"/>
      <c r="H188" s="323"/>
      <c r="I188" s="323"/>
      <c r="J188" s="323"/>
      <c r="K188" s="323"/>
      <c r="L188" s="323"/>
    </row>
    <row r="189" customHeight="1" spans="1:12">
      <c r="A189" s="330">
        <v>186</v>
      </c>
      <c r="B189" s="331" t="s">
        <v>309</v>
      </c>
      <c r="C189" s="331">
        <v>265.93</v>
      </c>
      <c r="D189" s="323">
        <v>7419.5</v>
      </c>
      <c r="E189" s="323">
        <v>0</v>
      </c>
      <c r="F189" s="324">
        <f t="shared" si="2"/>
        <v>0</v>
      </c>
      <c r="G189" s="323"/>
      <c r="H189" s="323"/>
      <c r="I189" s="323"/>
      <c r="J189" s="323"/>
      <c r="K189" s="323"/>
      <c r="L189" s="323"/>
    </row>
    <row r="190" s="315" customFormat="1" customHeight="1" spans="1:12">
      <c r="A190" s="327">
        <v>187</v>
      </c>
      <c r="B190" s="335" t="s">
        <v>311</v>
      </c>
      <c r="C190" s="335">
        <v>323.21</v>
      </c>
      <c r="D190" s="328">
        <v>9696.3</v>
      </c>
      <c r="E190" s="328">
        <v>9696.3</v>
      </c>
      <c r="F190" s="329">
        <f t="shared" si="2"/>
        <v>1</v>
      </c>
      <c r="G190" s="328"/>
      <c r="H190" s="328"/>
      <c r="I190" s="328"/>
      <c r="J190" s="328"/>
      <c r="K190" s="328"/>
      <c r="L190" s="328"/>
    </row>
    <row r="191" customHeight="1" spans="1:12">
      <c r="A191" s="330">
        <v>188</v>
      </c>
      <c r="B191" s="331" t="s">
        <v>312</v>
      </c>
      <c r="C191" s="331">
        <v>360.83</v>
      </c>
      <c r="D191" s="323">
        <v>0</v>
      </c>
      <c r="E191" s="323">
        <v>0</v>
      </c>
      <c r="F191" s="324" t="e">
        <f t="shared" si="2"/>
        <v>#DIV/0!</v>
      </c>
      <c r="G191" s="323"/>
      <c r="H191" s="323"/>
      <c r="I191" s="323"/>
      <c r="J191" s="323"/>
      <c r="K191" s="323"/>
      <c r="L191" s="323"/>
    </row>
    <row r="192" customHeight="1" spans="1:12">
      <c r="A192" s="330">
        <v>189</v>
      </c>
      <c r="B192" s="331" t="s">
        <v>314</v>
      </c>
      <c r="C192" s="331">
        <v>307.81</v>
      </c>
      <c r="D192" s="323">
        <v>0</v>
      </c>
      <c r="E192" s="323">
        <v>0</v>
      </c>
      <c r="F192" s="324" t="e">
        <f t="shared" si="2"/>
        <v>#DIV/0!</v>
      </c>
      <c r="G192" s="323"/>
      <c r="H192" s="323"/>
      <c r="I192" s="323"/>
      <c r="J192" s="323"/>
      <c r="K192" s="323"/>
      <c r="L192" s="323"/>
    </row>
    <row r="193" s="315" customFormat="1" customHeight="1" spans="1:12">
      <c r="A193" s="327">
        <v>190</v>
      </c>
      <c r="B193" s="335" t="s">
        <v>315</v>
      </c>
      <c r="C193" s="335">
        <v>261.1</v>
      </c>
      <c r="D193" s="328">
        <v>7441.35</v>
      </c>
      <c r="E193" s="328">
        <v>7441.35</v>
      </c>
      <c r="F193" s="329">
        <f t="shared" si="2"/>
        <v>1</v>
      </c>
      <c r="G193" s="328"/>
      <c r="H193" s="328"/>
      <c r="I193" s="328"/>
      <c r="J193" s="328"/>
      <c r="K193" s="328"/>
      <c r="L193" s="328"/>
    </row>
    <row r="194" customHeight="1" spans="1:12">
      <c r="A194" s="330">
        <v>191</v>
      </c>
      <c r="B194" s="331" t="s">
        <v>316</v>
      </c>
      <c r="C194" s="331">
        <v>261.23</v>
      </c>
      <c r="D194" s="323">
        <v>0</v>
      </c>
      <c r="E194" s="323">
        <v>0</v>
      </c>
      <c r="F194" s="324" t="e">
        <f t="shared" si="2"/>
        <v>#DIV/0!</v>
      </c>
      <c r="G194" s="323"/>
      <c r="H194" s="323"/>
      <c r="I194" s="323"/>
      <c r="J194" s="323"/>
      <c r="K194" s="323"/>
      <c r="L194" s="323"/>
    </row>
    <row r="195" customHeight="1" spans="1:12">
      <c r="A195" s="330">
        <v>192</v>
      </c>
      <c r="B195" s="331" t="s">
        <v>317</v>
      </c>
      <c r="C195" s="331">
        <v>307.3</v>
      </c>
      <c r="D195" s="323">
        <v>0</v>
      </c>
      <c r="E195" s="323">
        <v>0</v>
      </c>
      <c r="F195" s="324" t="e">
        <f t="shared" si="2"/>
        <v>#DIV/0!</v>
      </c>
      <c r="G195" s="323"/>
      <c r="H195" s="323"/>
      <c r="I195" s="323"/>
      <c r="J195" s="323"/>
      <c r="K195" s="323"/>
      <c r="L195" s="323"/>
    </row>
    <row r="196" customHeight="1" spans="1:12">
      <c r="A196" s="330">
        <v>193</v>
      </c>
      <c r="B196" s="331" t="s">
        <v>318</v>
      </c>
      <c r="C196" s="331">
        <v>344.16</v>
      </c>
      <c r="D196" s="323">
        <v>0</v>
      </c>
      <c r="E196" s="323">
        <v>0</v>
      </c>
      <c r="F196" s="324" t="e">
        <f t="shared" si="2"/>
        <v>#DIV/0!</v>
      </c>
      <c r="G196" s="323"/>
      <c r="H196" s="323"/>
      <c r="I196" s="323"/>
      <c r="J196" s="323"/>
      <c r="K196" s="323"/>
      <c r="L196" s="323"/>
    </row>
    <row r="197" s="315" customFormat="1" customHeight="1" spans="1:12">
      <c r="A197" s="327">
        <v>194</v>
      </c>
      <c r="B197" s="335" t="s">
        <v>319</v>
      </c>
      <c r="C197" s="335">
        <v>287.35</v>
      </c>
      <c r="D197" s="328">
        <v>2103.3</v>
      </c>
      <c r="E197" s="328">
        <v>2103.3</v>
      </c>
      <c r="F197" s="329">
        <f t="shared" si="2"/>
        <v>1</v>
      </c>
      <c r="G197" s="328"/>
      <c r="H197" s="328"/>
      <c r="I197" s="328"/>
      <c r="J197" s="328"/>
      <c r="K197" s="328"/>
      <c r="L197" s="328"/>
    </row>
    <row r="198" customHeight="1" spans="1:12">
      <c r="A198" s="330">
        <v>195</v>
      </c>
      <c r="B198" s="331" t="s">
        <v>320</v>
      </c>
      <c r="C198" s="331">
        <v>287.49</v>
      </c>
      <c r="D198" s="323">
        <v>0</v>
      </c>
      <c r="E198" s="323">
        <v>0</v>
      </c>
      <c r="F198" s="324" t="e">
        <f t="shared" ref="F198:F261" si="3">E198/D198</f>
        <v>#DIV/0!</v>
      </c>
      <c r="G198" s="323"/>
      <c r="H198" s="323"/>
      <c r="I198" s="323"/>
      <c r="J198" s="323"/>
      <c r="K198" s="323"/>
      <c r="L198" s="323"/>
    </row>
    <row r="199" customHeight="1" spans="1:12">
      <c r="A199" s="330">
        <v>196</v>
      </c>
      <c r="B199" s="331" t="s">
        <v>321</v>
      </c>
      <c r="C199" s="331">
        <v>342.3</v>
      </c>
      <c r="D199" s="323">
        <v>0</v>
      </c>
      <c r="E199" s="323">
        <v>0</v>
      </c>
      <c r="F199" s="324" t="e">
        <f t="shared" si="3"/>
        <v>#DIV/0!</v>
      </c>
      <c r="G199" s="323"/>
      <c r="H199" s="323"/>
      <c r="I199" s="323"/>
      <c r="J199" s="323"/>
      <c r="K199" s="323"/>
      <c r="L199" s="323"/>
    </row>
    <row r="200" s="315" customFormat="1" customHeight="1" spans="1:12">
      <c r="A200" s="327">
        <v>197</v>
      </c>
      <c r="B200" s="335" t="s">
        <v>322</v>
      </c>
      <c r="C200" s="335">
        <v>380.43</v>
      </c>
      <c r="D200" s="328">
        <v>11412.9</v>
      </c>
      <c r="E200" s="328">
        <v>11412.9</v>
      </c>
      <c r="F200" s="329">
        <f t="shared" si="3"/>
        <v>1</v>
      </c>
      <c r="G200" s="328"/>
      <c r="H200" s="328"/>
      <c r="I200" s="328"/>
      <c r="J200" s="328"/>
      <c r="K200" s="328"/>
      <c r="L200" s="328"/>
    </row>
    <row r="201" s="315" customFormat="1" customHeight="1" spans="1:12">
      <c r="A201" s="327">
        <v>198</v>
      </c>
      <c r="B201" s="335" t="s">
        <v>325</v>
      </c>
      <c r="C201" s="335">
        <v>335.91</v>
      </c>
      <c r="D201" s="328">
        <v>8170.9</v>
      </c>
      <c r="E201" s="328">
        <v>8170.9</v>
      </c>
      <c r="F201" s="329">
        <f t="shared" si="3"/>
        <v>1</v>
      </c>
      <c r="G201" s="328"/>
      <c r="H201" s="328"/>
      <c r="I201" s="328"/>
      <c r="J201" s="328"/>
      <c r="K201" s="328"/>
      <c r="L201" s="328"/>
    </row>
    <row r="202" s="315" customFormat="1" customHeight="1" spans="1:12">
      <c r="A202" s="327">
        <v>199</v>
      </c>
      <c r="B202" s="335" t="s">
        <v>326</v>
      </c>
      <c r="C202" s="335">
        <v>284.52</v>
      </c>
      <c r="D202" s="328">
        <v>533.9</v>
      </c>
      <c r="E202" s="328">
        <v>533.9</v>
      </c>
      <c r="F202" s="329">
        <f t="shared" si="3"/>
        <v>1</v>
      </c>
      <c r="G202" s="328"/>
      <c r="H202" s="328"/>
      <c r="I202" s="328"/>
      <c r="J202" s="328"/>
      <c r="K202" s="328"/>
      <c r="L202" s="328"/>
    </row>
    <row r="203" s="315" customFormat="1" customHeight="1" spans="1:12">
      <c r="A203" s="327">
        <v>200</v>
      </c>
      <c r="B203" s="335" t="s">
        <v>329</v>
      </c>
      <c r="C203" s="335">
        <v>284.66</v>
      </c>
      <c r="D203" s="328">
        <v>8539.8</v>
      </c>
      <c r="E203" s="328">
        <v>8539.8</v>
      </c>
      <c r="F203" s="329">
        <f t="shared" si="3"/>
        <v>1</v>
      </c>
      <c r="G203" s="328"/>
      <c r="H203" s="328"/>
      <c r="I203" s="328"/>
      <c r="J203" s="328"/>
      <c r="K203" s="328"/>
      <c r="L203" s="328"/>
    </row>
    <row r="204" s="315" customFormat="1" customHeight="1" spans="1:12">
      <c r="A204" s="327">
        <v>201</v>
      </c>
      <c r="B204" s="335" t="s">
        <v>330</v>
      </c>
      <c r="C204" s="335">
        <v>335.4</v>
      </c>
      <c r="D204" s="328">
        <v>5038.65</v>
      </c>
      <c r="E204" s="328">
        <v>5038.65</v>
      </c>
      <c r="F204" s="329">
        <f t="shared" si="3"/>
        <v>1</v>
      </c>
      <c r="G204" s="328"/>
      <c r="H204" s="328"/>
      <c r="I204" s="328"/>
      <c r="J204" s="328"/>
      <c r="K204" s="328"/>
      <c r="L204" s="328"/>
    </row>
    <row r="205" s="315" customFormat="1" customHeight="1" spans="1:12">
      <c r="A205" s="327">
        <v>202</v>
      </c>
      <c r="B205" s="335" t="s">
        <v>332</v>
      </c>
      <c r="C205" s="335">
        <v>344.16</v>
      </c>
      <c r="D205" s="328">
        <v>3097</v>
      </c>
      <c r="E205" s="328">
        <v>3097</v>
      </c>
      <c r="F205" s="329">
        <f t="shared" si="3"/>
        <v>1</v>
      </c>
      <c r="G205" s="328"/>
      <c r="H205" s="328"/>
      <c r="I205" s="328"/>
      <c r="J205" s="328"/>
      <c r="K205" s="328"/>
      <c r="L205" s="328"/>
    </row>
    <row r="206" s="315" customFormat="1" customHeight="1" spans="1:12">
      <c r="A206" s="327">
        <v>203</v>
      </c>
      <c r="B206" s="335" t="s">
        <v>333</v>
      </c>
      <c r="C206" s="335">
        <v>287.35</v>
      </c>
      <c r="D206" s="328">
        <v>6395.4</v>
      </c>
      <c r="E206" s="328">
        <v>6395.4</v>
      </c>
      <c r="F206" s="329">
        <f t="shared" si="3"/>
        <v>1</v>
      </c>
      <c r="G206" s="328"/>
      <c r="H206" s="328"/>
      <c r="I206" s="328"/>
      <c r="J206" s="328"/>
      <c r="K206" s="328"/>
      <c r="L206" s="328"/>
    </row>
    <row r="207" s="315" customFormat="1" customHeight="1" spans="1:12">
      <c r="A207" s="327">
        <v>204</v>
      </c>
      <c r="B207" s="335" t="s">
        <v>334</v>
      </c>
      <c r="C207" s="335">
        <v>287.49</v>
      </c>
      <c r="D207" s="328">
        <v>7371.37</v>
      </c>
      <c r="E207" s="328">
        <v>7372</v>
      </c>
      <c r="F207" s="329">
        <f t="shared" si="3"/>
        <v>1.00008546579537</v>
      </c>
      <c r="G207" s="328"/>
      <c r="H207" s="328"/>
      <c r="I207" s="328"/>
      <c r="J207" s="328"/>
      <c r="K207" s="328"/>
      <c r="L207" s="328"/>
    </row>
    <row r="208" customHeight="1" spans="1:12">
      <c r="A208" s="330">
        <v>205</v>
      </c>
      <c r="B208" s="331" t="s">
        <v>335</v>
      </c>
      <c r="C208" s="331">
        <v>342.3</v>
      </c>
      <c r="D208" s="323">
        <v>3794.3</v>
      </c>
      <c r="E208" s="323">
        <v>0</v>
      </c>
      <c r="F208" s="324">
        <f t="shared" si="3"/>
        <v>0</v>
      </c>
      <c r="G208" s="323"/>
      <c r="H208" s="323"/>
      <c r="I208" s="323"/>
      <c r="J208" s="323"/>
      <c r="K208" s="323"/>
      <c r="L208" s="323"/>
    </row>
    <row r="209" customHeight="1" spans="1:12">
      <c r="A209" s="330">
        <v>206</v>
      </c>
      <c r="B209" s="331" t="s">
        <v>336</v>
      </c>
      <c r="C209" s="331">
        <v>380.43</v>
      </c>
      <c r="D209" s="323">
        <v>0</v>
      </c>
      <c r="E209" s="323">
        <v>0</v>
      </c>
      <c r="F209" s="324" t="e">
        <f t="shared" si="3"/>
        <v>#DIV/0!</v>
      </c>
      <c r="G209" s="323"/>
      <c r="H209" s="323"/>
      <c r="I209" s="323"/>
      <c r="J209" s="323"/>
      <c r="K209" s="323"/>
      <c r="L209" s="323"/>
    </row>
    <row r="210" s="315" customFormat="1" customHeight="1" spans="1:12">
      <c r="A210" s="327">
        <v>207</v>
      </c>
      <c r="B210" s="335" t="s">
        <v>338</v>
      </c>
      <c r="C210" s="335">
        <v>335.91</v>
      </c>
      <c r="D210" s="328">
        <v>10077.3</v>
      </c>
      <c r="E210" s="328">
        <v>10077.3</v>
      </c>
      <c r="F210" s="329">
        <f t="shared" si="3"/>
        <v>1</v>
      </c>
      <c r="G210" s="328"/>
      <c r="H210" s="328"/>
      <c r="I210" s="328"/>
      <c r="J210" s="328"/>
      <c r="K210" s="328"/>
      <c r="L210" s="328"/>
    </row>
    <row r="211" customHeight="1" spans="1:12">
      <c r="A211" s="330">
        <v>208</v>
      </c>
      <c r="B211" s="331" t="s">
        <v>339</v>
      </c>
      <c r="C211" s="331">
        <v>284.52</v>
      </c>
      <c r="D211" s="323">
        <v>0</v>
      </c>
      <c r="E211" s="323">
        <v>0</v>
      </c>
      <c r="F211" s="324" t="e">
        <f t="shared" si="3"/>
        <v>#DIV/0!</v>
      </c>
      <c r="G211" s="323"/>
      <c r="H211" s="323"/>
      <c r="I211" s="323"/>
      <c r="J211" s="323"/>
      <c r="K211" s="323"/>
      <c r="L211" s="323"/>
    </row>
    <row r="212" s="315" customFormat="1" customHeight="1" spans="1:12">
      <c r="A212" s="327">
        <v>209</v>
      </c>
      <c r="B212" s="335" t="s">
        <v>341</v>
      </c>
      <c r="C212" s="335">
        <v>284.66</v>
      </c>
      <c r="D212" s="328">
        <v>8539.8</v>
      </c>
      <c r="E212" s="328">
        <v>8535.9</v>
      </c>
      <c r="F212" s="329">
        <f t="shared" si="3"/>
        <v>0.999543314831729</v>
      </c>
      <c r="G212" s="328"/>
      <c r="H212" s="328"/>
      <c r="I212" s="328"/>
      <c r="J212" s="328"/>
      <c r="K212" s="328"/>
      <c r="L212" s="328"/>
    </row>
    <row r="213" customHeight="1" spans="1:12">
      <c r="A213" s="330">
        <v>210</v>
      </c>
      <c r="B213" s="331" t="s">
        <v>342</v>
      </c>
      <c r="C213" s="331">
        <v>335.4</v>
      </c>
      <c r="D213" s="323">
        <v>0</v>
      </c>
      <c r="E213" s="323">
        <v>0</v>
      </c>
      <c r="F213" s="324" t="e">
        <f t="shared" si="3"/>
        <v>#DIV/0!</v>
      </c>
      <c r="G213" s="323"/>
      <c r="H213" s="323"/>
      <c r="I213" s="323"/>
      <c r="J213" s="323"/>
      <c r="K213" s="323"/>
      <c r="L213" s="323"/>
    </row>
    <row r="214" s="315" customFormat="1" customHeight="1" spans="1:12">
      <c r="A214" s="327">
        <v>211</v>
      </c>
      <c r="B214" s="335" t="s">
        <v>343</v>
      </c>
      <c r="C214" s="335">
        <v>344.16</v>
      </c>
      <c r="D214" s="328">
        <v>10324.8</v>
      </c>
      <c r="E214" s="328">
        <v>10324.8</v>
      </c>
      <c r="F214" s="329">
        <f t="shared" si="3"/>
        <v>1</v>
      </c>
      <c r="G214" s="328"/>
      <c r="H214" s="328"/>
      <c r="I214" s="328"/>
      <c r="J214" s="328"/>
      <c r="K214" s="328"/>
      <c r="L214" s="328"/>
    </row>
    <row r="215" s="315" customFormat="1" customHeight="1" spans="1:12">
      <c r="A215" s="327">
        <v>212</v>
      </c>
      <c r="B215" s="335" t="s">
        <v>344</v>
      </c>
      <c r="C215" s="335">
        <v>287.35</v>
      </c>
      <c r="D215" s="328">
        <v>5907.1</v>
      </c>
      <c r="E215" s="328">
        <v>5907.1</v>
      </c>
      <c r="F215" s="329">
        <f t="shared" si="3"/>
        <v>1</v>
      </c>
      <c r="G215" s="328"/>
      <c r="H215" s="328"/>
      <c r="I215" s="328"/>
      <c r="J215" s="328"/>
      <c r="K215" s="328"/>
      <c r="L215" s="328"/>
    </row>
    <row r="216" customHeight="1" spans="1:12">
      <c r="A216" s="330">
        <v>213</v>
      </c>
      <c r="B216" s="331" t="s">
        <v>345</v>
      </c>
      <c r="C216" s="331">
        <v>287.49</v>
      </c>
      <c r="D216" s="323">
        <v>0</v>
      </c>
      <c r="E216" s="323">
        <v>0</v>
      </c>
      <c r="F216" s="324" t="e">
        <f t="shared" si="3"/>
        <v>#DIV/0!</v>
      </c>
      <c r="G216" s="323"/>
      <c r="H216" s="323"/>
      <c r="I216" s="323"/>
      <c r="J216" s="323"/>
      <c r="K216" s="323"/>
      <c r="L216" s="323"/>
    </row>
    <row r="217" s="315" customFormat="1" customHeight="1" spans="1:12">
      <c r="A217" s="327">
        <v>214</v>
      </c>
      <c r="B217" s="335" t="s">
        <v>346</v>
      </c>
      <c r="C217" s="335">
        <v>342.25</v>
      </c>
      <c r="D217" s="328">
        <v>9108.42</v>
      </c>
      <c r="E217" s="328">
        <v>9108.42</v>
      </c>
      <c r="F217" s="329">
        <f t="shared" si="3"/>
        <v>1</v>
      </c>
      <c r="G217" s="328"/>
      <c r="H217" s="328"/>
      <c r="I217" s="328"/>
      <c r="J217" s="328"/>
      <c r="K217" s="328"/>
      <c r="L217" s="328"/>
    </row>
    <row r="218" customHeight="1" spans="1:12">
      <c r="A218" s="330">
        <v>215</v>
      </c>
      <c r="B218" s="331" t="s">
        <v>347</v>
      </c>
      <c r="C218" s="331">
        <v>380.43</v>
      </c>
      <c r="D218" s="323">
        <v>0</v>
      </c>
      <c r="E218" s="323">
        <v>0</v>
      </c>
      <c r="F218" s="324" t="e">
        <f t="shared" si="3"/>
        <v>#DIV/0!</v>
      </c>
      <c r="G218" s="323"/>
      <c r="H218" s="323"/>
      <c r="I218" s="323"/>
      <c r="J218" s="323"/>
      <c r="K218" s="323"/>
      <c r="L218" s="323"/>
    </row>
    <row r="219" s="315" customFormat="1" customHeight="1" spans="1:12">
      <c r="A219" s="327">
        <v>216</v>
      </c>
      <c r="B219" s="335" t="s">
        <v>348</v>
      </c>
      <c r="C219" s="335">
        <v>335.91</v>
      </c>
      <c r="D219" s="328">
        <v>10077.3</v>
      </c>
      <c r="E219" s="328">
        <v>10077.3</v>
      </c>
      <c r="F219" s="329">
        <f t="shared" si="3"/>
        <v>1</v>
      </c>
      <c r="G219" s="328"/>
      <c r="H219" s="328"/>
      <c r="I219" s="328"/>
      <c r="J219" s="328"/>
      <c r="K219" s="328"/>
      <c r="L219" s="328"/>
    </row>
    <row r="220" s="315" customFormat="1" customHeight="1" spans="1:12">
      <c r="A220" s="327">
        <v>217</v>
      </c>
      <c r="B220" s="335" t="s">
        <v>349</v>
      </c>
      <c r="C220" s="335">
        <v>284.52</v>
      </c>
      <c r="D220" s="328">
        <v>8535.6</v>
      </c>
      <c r="E220" s="328">
        <v>8535.6</v>
      </c>
      <c r="F220" s="329">
        <f t="shared" si="3"/>
        <v>1</v>
      </c>
      <c r="G220" s="328"/>
      <c r="H220" s="328"/>
      <c r="I220" s="328"/>
      <c r="J220" s="328"/>
      <c r="K220" s="328"/>
      <c r="L220" s="328"/>
    </row>
    <row r="221" s="315" customFormat="1" customHeight="1" spans="1:12">
      <c r="A221" s="327">
        <v>218</v>
      </c>
      <c r="B221" s="335" t="s">
        <v>350</v>
      </c>
      <c r="C221" s="335">
        <v>284.66</v>
      </c>
      <c r="D221" s="328">
        <v>2155.13</v>
      </c>
      <c r="E221" s="328">
        <v>2155.13</v>
      </c>
      <c r="F221" s="329">
        <f t="shared" si="3"/>
        <v>1</v>
      </c>
      <c r="G221" s="328"/>
      <c r="H221" s="328"/>
      <c r="I221" s="328"/>
      <c r="J221" s="328"/>
      <c r="K221" s="328"/>
      <c r="L221" s="328"/>
    </row>
    <row r="222" customHeight="1" spans="1:12">
      <c r="A222" s="330">
        <v>219</v>
      </c>
      <c r="B222" s="331" t="s">
        <v>351</v>
      </c>
      <c r="C222" s="331">
        <v>335.4</v>
      </c>
      <c r="D222" s="323">
        <v>0</v>
      </c>
      <c r="E222" s="323">
        <v>0</v>
      </c>
      <c r="F222" s="324" t="e">
        <f t="shared" si="3"/>
        <v>#DIV/0!</v>
      </c>
      <c r="G222" s="323"/>
      <c r="H222" s="323"/>
      <c r="I222" s="323"/>
      <c r="J222" s="323"/>
      <c r="K222" s="323"/>
      <c r="L222" s="323"/>
    </row>
    <row r="223" customHeight="1" spans="1:12">
      <c r="A223" s="330">
        <v>220</v>
      </c>
      <c r="B223" s="331" t="s">
        <v>352</v>
      </c>
      <c r="C223" s="331">
        <v>344.16</v>
      </c>
      <c r="D223" s="323">
        <v>10858.5</v>
      </c>
      <c r="E223" s="323">
        <v>0</v>
      </c>
      <c r="F223" s="324">
        <f t="shared" si="3"/>
        <v>0</v>
      </c>
      <c r="G223" s="323"/>
      <c r="H223" s="323"/>
      <c r="I223" s="323"/>
      <c r="J223" s="323"/>
      <c r="K223" s="323"/>
      <c r="L223" s="323"/>
    </row>
    <row r="224" s="315" customFormat="1" customHeight="1" spans="1:12">
      <c r="A224" s="327">
        <v>221</v>
      </c>
      <c r="B224" s="335" t="s">
        <v>353</v>
      </c>
      <c r="C224" s="335">
        <v>287.35</v>
      </c>
      <c r="D224" s="328">
        <v>2527</v>
      </c>
      <c r="E224" s="328">
        <v>2527</v>
      </c>
      <c r="F224" s="329">
        <f t="shared" si="3"/>
        <v>1</v>
      </c>
      <c r="G224" s="328"/>
      <c r="H224" s="328"/>
      <c r="I224" s="328"/>
      <c r="J224" s="328"/>
      <c r="K224" s="328"/>
      <c r="L224" s="328"/>
    </row>
    <row r="225" s="315" customFormat="1" customHeight="1" spans="1:12">
      <c r="A225" s="327">
        <v>222</v>
      </c>
      <c r="B225" s="335" t="s">
        <v>354</v>
      </c>
      <c r="C225" s="335">
        <v>287.49</v>
      </c>
      <c r="D225" s="328">
        <v>199.5</v>
      </c>
      <c r="E225" s="328">
        <v>199.5</v>
      </c>
      <c r="F225" s="329">
        <f t="shared" si="3"/>
        <v>1</v>
      </c>
      <c r="G225" s="328"/>
      <c r="H225" s="328"/>
      <c r="I225" s="328"/>
      <c r="J225" s="328"/>
      <c r="K225" s="328"/>
      <c r="L225" s="328"/>
    </row>
    <row r="226" s="315" customFormat="1" customHeight="1" spans="1:12">
      <c r="A226" s="327">
        <v>223</v>
      </c>
      <c r="B226" s="335" t="s">
        <v>355</v>
      </c>
      <c r="C226" s="335">
        <v>342.25</v>
      </c>
      <c r="D226" s="328">
        <v>10267.5</v>
      </c>
      <c r="E226" s="328">
        <v>10267.5</v>
      </c>
      <c r="F226" s="329">
        <f t="shared" si="3"/>
        <v>1</v>
      </c>
      <c r="G226" s="328"/>
      <c r="H226" s="328"/>
      <c r="I226" s="328"/>
      <c r="J226" s="328"/>
      <c r="K226" s="328"/>
      <c r="L226" s="328"/>
    </row>
    <row r="227" customHeight="1" spans="1:12">
      <c r="A227" s="330">
        <v>224</v>
      </c>
      <c r="B227" s="331" t="s">
        <v>357</v>
      </c>
      <c r="C227" s="331">
        <v>380.43</v>
      </c>
      <c r="D227" s="323">
        <v>0</v>
      </c>
      <c r="E227" s="323">
        <v>0</v>
      </c>
      <c r="F227" s="324" t="e">
        <f t="shared" si="3"/>
        <v>#DIV/0!</v>
      </c>
      <c r="G227" s="323"/>
      <c r="H227" s="323"/>
      <c r="I227" s="323"/>
      <c r="J227" s="323"/>
      <c r="K227" s="323"/>
      <c r="L227" s="323"/>
    </row>
    <row r="228" s="315" customFormat="1" customHeight="1" spans="1:12">
      <c r="A228" s="327">
        <v>225</v>
      </c>
      <c r="B228" s="335" t="s">
        <v>358</v>
      </c>
      <c r="C228" s="335">
        <v>335.91</v>
      </c>
      <c r="D228" s="328">
        <v>5878.43</v>
      </c>
      <c r="E228" s="328">
        <v>5878.43</v>
      </c>
      <c r="F228" s="329">
        <f t="shared" si="3"/>
        <v>1</v>
      </c>
      <c r="G228" s="328"/>
      <c r="H228" s="328"/>
      <c r="I228" s="328"/>
      <c r="J228" s="328"/>
      <c r="K228" s="328"/>
      <c r="L228" s="328"/>
    </row>
    <row r="229" s="315" customFormat="1" customHeight="1" spans="1:12">
      <c r="A229" s="327">
        <v>226</v>
      </c>
      <c r="B229" s="335" t="s">
        <v>359</v>
      </c>
      <c r="C229" s="335">
        <v>284.52</v>
      </c>
      <c r="D229" s="328">
        <v>4979.1</v>
      </c>
      <c r="E229" s="328">
        <v>4979.1</v>
      </c>
      <c r="F229" s="329">
        <f t="shared" si="3"/>
        <v>1</v>
      </c>
      <c r="G229" s="328"/>
      <c r="H229" s="328"/>
      <c r="I229" s="328"/>
      <c r="J229" s="328"/>
      <c r="K229" s="328"/>
      <c r="L229" s="328"/>
    </row>
    <row r="230" customHeight="1" spans="1:12">
      <c r="A230" s="330">
        <v>227</v>
      </c>
      <c r="B230" s="331" t="s">
        <v>360</v>
      </c>
      <c r="C230" s="331">
        <v>284.66</v>
      </c>
      <c r="D230" s="323">
        <v>0</v>
      </c>
      <c r="E230" s="323">
        <v>0</v>
      </c>
      <c r="F230" s="324" t="e">
        <f t="shared" si="3"/>
        <v>#DIV/0!</v>
      </c>
      <c r="G230" s="323"/>
      <c r="H230" s="323"/>
      <c r="I230" s="323"/>
      <c r="J230" s="323"/>
      <c r="K230" s="323"/>
      <c r="L230" s="323"/>
    </row>
    <row r="231" s="315" customFormat="1" customHeight="1" spans="1:12">
      <c r="A231" s="327">
        <v>228</v>
      </c>
      <c r="B231" s="335" t="s">
        <v>362</v>
      </c>
      <c r="C231" s="335">
        <v>335.4</v>
      </c>
      <c r="D231" s="328">
        <v>10062</v>
      </c>
      <c r="E231" s="328">
        <v>10062</v>
      </c>
      <c r="F231" s="329">
        <f t="shared" si="3"/>
        <v>1</v>
      </c>
      <c r="G231" s="328"/>
      <c r="H231" s="328"/>
      <c r="I231" s="328"/>
      <c r="J231" s="328"/>
      <c r="K231" s="328"/>
      <c r="L231" s="328"/>
    </row>
    <row r="232" s="315" customFormat="1" customHeight="1" spans="1:12">
      <c r="A232" s="327">
        <v>229</v>
      </c>
      <c r="B232" s="335" t="s">
        <v>363</v>
      </c>
      <c r="C232" s="335">
        <v>344.16</v>
      </c>
      <c r="D232" s="328">
        <v>10324.8</v>
      </c>
      <c r="E232" s="328">
        <v>9292.32</v>
      </c>
      <c r="F232" s="329">
        <f t="shared" si="3"/>
        <v>0.9</v>
      </c>
      <c r="G232" s="328"/>
      <c r="H232" s="328"/>
      <c r="I232" s="328"/>
      <c r="J232" s="328"/>
      <c r="K232" s="328"/>
      <c r="L232" s="328"/>
    </row>
    <row r="233" s="315" customFormat="1" customHeight="1" spans="1:12">
      <c r="A233" s="327">
        <v>230</v>
      </c>
      <c r="B233" s="335" t="s">
        <v>365</v>
      </c>
      <c r="C233" s="335">
        <v>287.35</v>
      </c>
      <c r="D233" s="328">
        <v>5014.1</v>
      </c>
      <c r="E233" s="328">
        <v>5014.1</v>
      </c>
      <c r="F233" s="329">
        <f t="shared" si="3"/>
        <v>1</v>
      </c>
      <c r="G233" s="328"/>
      <c r="H233" s="328"/>
      <c r="I233" s="328"/>
      <c r="J233" s="328"/>
      <c r="K233" s="328"/>
      <c r="L233" s="328"/>
    </row>
    <row r="234" customHeight="1" spans="1:12">
      <c r="A234" s="330">
        <v>231</v>
      </c>
      <c r="B234" s="331" t="s">
        <v>366</v>
      </c>
      <c r="C234" s="331">
        <v>287.49</v>
      </c>
      <c r="D234" s="323">
        <v>8367.6</v>
      </c>
      <c r="E234" s="323">
        <v>0</v>
      </c>
      <c r="F234" s="324">
        <f t="shared" si="3"/>
        <v>0</v>
      </c>
      <c r="G234" s="323"/>
      <c r="H234" s="323"/>
      <c r="I234" s="323"/>
      <c r="J234" s="323"/>
      <c r="K234" s="323"/>
      <c r="L234" s="323"/>
    </row>
    <row r="235" customHeight="1" spans="1:12">
      <c r="A235" s="330">
        <v>232</v>
      </c>
      <c r="B235" s="331" t="s">
        <v>368</v>
      </c>
      <c r="C235" s="331">
        <v>342.25</v>
      </c>
      <c r="D235" s="323">
        <v>10267.5</v>
      </c>
      <c r="E235" s="323">
        <v>0</v>
      </c>
      <c r="F235" s="324">
        <f t="shared" si="3"/>
        <v>0</v>
      </c>
      <c r="G235" s="323"/>
      <c r="H235" s="323"/>
      <c r="I235" s="323"/>
      <c r="J235" s="323"/>
      <c r="K235" s="323"/>
      <c r="L235" s="323"/>
    </row>
    <row r="236" customHeight="1" spans="1:12">
      <c r="A236" s="330">
        <v>233</v>
      </c>
      <c r="B236" s="331" t="s">
        <v>369</v>
      </c>
      <c r="C236" s="331">
        <v>380.43</v>
      </c>
      <c r="D236" s="323">
        <v>0</v>
      </c>
      <c r="E236" s="323">
        <v>0</v>
      </c>
      <c r="F236" s="324" t="e">
        <f t="shared" si="3"/>
        <v>#DIV/0!</v>
      </c>
      <c r="G236" s="323"/>
      <c r="H236" s="323"/>
      <c r="I236" s="323"/>
      <c r="J236" s="323"/>
      <c r="K236" s="323"/>
      <c r="L236" s="323"/>
    </row>
    <row r="237" customHeight="1" spans="1:12">
      <c r="A237" s="330">
        <v>234</v>
      </c>
      <c r="B237" s="331" t="s">
        <v>371</v>
      </c>
      <c r="C237" s="331">
        <v>335.91</v>
      </c>
      <c r="D237" s="323">
        <v>1077.3</v>
      </c>
      <c r="E237" s="323">
        <v>0</v>
      </c>
      <c r="F237" s="324">
        <f t="shared" si="3"/>
        <v>0</v>
      </c>
      <c r="G237" s="323"/>
      <c r="H237" s="323"/>
      <c r="I237" s="323"/>
      <c r="J237" s="323"/>
      <c r="K237" s="323"/>
      <c r="L237" s="323"/>
    </row>
    <row r="238" customHeight="1" spans="1:12">
      <c r="A238" s="330">
        <v>235</v>
      </c>
      <c r="B238" s="331" t="s">
        <v>372</v>
      </c>
      <c r="C238" s="331">
        <v>284.52</v>
      </c>
      <c r="D238" s="323">
        <v>494</v>
      </c>
      <c r="E238" s="323">
        <v>0</v>
      </c>
      <c r="F238" s="324">
        <f t="shared" si="3"/>
        <v>0</v>
      </c>
      <c r="G238" s="323"/>
      <c r="H238" s="323"/>
      <c r="I238" s="323"/>
      <c r="J238" s="323"/>
      <c r="K238" s="323"/>
      <c r="L238" s="323"/>
    </row>
    <row r="239" s="315" customFormat="1" customHeight="1" spans="1:12">
      <c r="A239" s="327">
        <v>236</v>
      </c>
      <c r="B239" s="335" t="s">
        <v>373</v>
      </c>
      <c r="C239" s="335">
        <v>284.66</v>
      </c>
      <c r="D239" s="328">
        <v>8539.8</v>
      </c>
      <c r="E239" s="328">
        <v>8539.8</v>
      </c>
      <c r="F239" s="329">
        <f t="shared" si="3"/>
        <v>1</v>
      </c>
      <c r="G239" s="328"/>
      <c r="H239" s="328"/>
      <c r="I239" s="328"/>
      <c r="J239" s="328"/>
      <c r="K239" s="328"/>
      <c r="L239" s="328"/>
    </row>
    <row r="240" s="315" customFormat="1" customHeight="1" spans="1:12">
      <c r="A240" s="327">
        <v>237</v>
      </c>
      <c r="B240" s="335" t="s">
        <v>374</v>
      </c>
      <c r="C240" s="335">
        <v>335.4</v>
      </c>
      <c r="D240" s="328">
        <v>10062</v>
      </c>
      <c r="E240" s="328">
        <v>10062</v>
      </c>
      <c r="F240" s="329">
        <f t="shared" si="3"/>
        <v>1</v>
      </c>
      <c r="G240" s="328"/>
      <c r="H240" s="328"/>
      <c r="I240" s="328"/>
      <c r="J240" s="328"/>
      <c r="K240" s="328"/>
      <c r="L240" s="328"/>
    </row>
    <row r="241" customHeight="1" spans="1:12">
      <c r="A241" s="330">
        <v>238</v>
      </c>
      <c r="B241" s="331" t="s">
        <v>375</v>
      </c>
      <c r="C241" s="331">
        <v>344.16</v>
      </c>
      <c r="D241" s="323">
        <v>10324.8</v>
      </c>
      <c r="E241" s="323">
        <v>0</v>
      </c>
      <c r="F241" s="324">
        <f t="shared" si="3"/>
        <v>0</v>
      </c>
      <c r="G241" s="323"/>
      <c r="H241" s="323"/>
      <c r="I241" s="323"/>
      <c r="J241" s="323"/>
      <c r="K241" s="323"/>
      <c r="L241" s="323"/>
    </row>
    <row r="242" customHeight="1" spans="1:12">
      <c r="A242" s="330">
        <v>239</v>
      </c>
      <c r="B242" s="331" t="s">
        <v>377</v>
      </c>
      <c r="C242" s="331">
        <v>287.35</v>
      </c>
      <c r="D242" s="323">
        <v>8620.5</v>
      </c>
      <c r="E242" s="323">
        <v>0</v>
      </c>
      <c r="F242" s="324">
        <f t="shared" si="3"/>
        <v>0</v>
      </c>
      <c r="G242" s="323"/>
      <c r="H242" s="323"/>
      <c r="I242" s="323"/>
      <c r="J242" s="323"/>
      <c r="K242" s="323"/>
      <c r="L242" s="323"/>
    </row>
    <row r="243" customHeight="1" spans="1:12">
      <c r="A243" s="330">
        <v>240</v>
      </c>
      <c r="B243" s="331" t="s">
        <v>378</v>
      </c>
      <c r="C243" s="331">
        <v>287.49</v>
      </c>
      <c r="D243" s="323">
        <v>0</v>
      </c>
      <c r="E243" s="323">
        <v>0</v>
      </c>
      <c r="F243" s="324" t="e">
        <f t="shared" si="3"/>
        <v>#DIV/0!</v>
      </c>
      <c r="G243" s="323"/>
      <c r="H243" s="323"/>
      <c r="I243" s="323"/>
      <c r="J243" s="323"/>
      <c r="K243" s="323"/>
      <c r="L243" s="323"/>
    </row>
    <row r="244" customHeight="1" spans="1:12">
      <c r="A244" s="330">
        <v>241</v>
      </c>
      <c r="B244" s="331" t="s">
        <v>380</v>
      </c>
      <c r="C244" s="331">
        <v>342.25</v>
      </c>
      <c r="D244" s="323">
        <v>0</v>
      </c>
      <c r="E244" s="323">
        <v>0</v>
      </c>
      <c r="F244" s="324" t="e">
        <f t="shared" si="3"/>
        <v>#DIV/0!</v>
      </c>
      <c r="G244" s="323"/>
      <c r="H244" s="323"/>
      <c r="I244" s="323"/>
      <c r="J244" s="323"/>
      <c r="K244" s="323"/>
      <c r="L244" s="323"/>
    </row>
    <row r="245" s="315" customFormat="1" customHeight="1" spans="1:12">
      <c r="A245" s="327">
        <v>242</v>
      </c>
      <c r="B245" s="335" t="s">
        <v>381</v>
      </c>
      <c r="C245" s="335">
        <v>380.43</v>
      </c>
      <c r="D245" s="328">
        <v>11412.9</v>
      </c>
      <c r="E245" s="328">
        <v>10842.255</v>
      </c>
      <c r="F245" s="329">
        <f t="shared" si="3"/>
        <v>0.95</v>
      </c>
      <c r="G245" s="328"/>
      <c r="H245" s="328"/>
      <c r="I245" s="328"/>
      <c r="J245" s="328"/>
      <c r="K245" s="328"/>
      <c r="L245" s="328"/>
    </row>
    <row r="246" s="315" customFormat="1" customHeight="1" spans="1:12">
      <c r="A246" s="327">
        <v>243</v>
      </c>
      <c r="B246" s="335" t="s">
        <v>382</v>
      </c>
      <c r="C246" s="335">
        <v>335.91</v>
      </c>
      <c r="D246" s="328">
        <v>10077.3</v>
      </c>
      <c r="E246" s="328">
        <v>10077.3</v>
      </c>
      <c r="F246" s="329">
        <f t="shared" si="3"/>
        <v>1</v>
      </c>
      <c r="G246" s="328"/>
      <c r="H246" s="328"/>
      <c r="I246" s="328"/>
      <c r="J246" s="328"/>
      <c r="K246" s="328"/>
      <c r="L246" s="328"/>
    </row>
    <row r="247" s="315" customFormat="1" customHeight="1" spans="1:12">
      <c r="A247" s="327">
        <v>244</v>
      </c>
      <c r="B247" s="335" t="s">
        <v>383</v>
      </c>
      <c r="C247" s="335">
        <v>284.52</v>
      </c>
      <c r="D247" s="328">
        <v>8535.6</v>
      </c>
      <c r="E247" s="328">
        <v>8535.6</v>
      </c>
      <c r="F247" s="329">
        <f t="shared" si="3"/>
        <v>1</v>
      </c>
      <c r="G247" s="328"/>
      <c r="H247" s="328"/>
      <c r="I247" s="328"/>
      <c r="J247" s="328"/>
      <c r="K247" s="328"/>
      <c r="L247" s="328"/>
    </row>
    <row r="248" s="315" customFormat="1" customHeight="1" spans="1:12">
      <c r="A248" s="327">
        <v>245</v>
      </c>
      <c r="B248" s="335" t="s">
        <v>384</v>
      </c>
      <c r="C248" s="335">
        <v>284.66</v>
      </c>
      <c r="D248" s="328">
        <v>8539.8</v>
      </c>
      <c r="E248" s="328">
        <v>8539.8</v>
      </c>
      <c r="F248" s="329">
        <f t="shared" si="3"/>
        <v>1</v>
      </c>
      <c r="G248" s="328"/>
      <c r="H248" s="328"/>
      <c r="I248" s="328"/>
      <c r="J248" s="328"/>
      <c r="K248" s="328"/>
      <c r="L248" s="328"/>
    </row>
    <row r="249" customHeight="1" spans="1:12">
      <c r="A249" s="330">
        <v>246</v>
      </c>
      <c r="B249" s="331" t="s">
        <v>385</v>
      </c>
      <c r="C249" s="331">
        <v>335.4</v>
      </c>
      <c r="D249" s="323">
        <v>0</v>
      </c>
      <c r="E249" s="323">
        <v>0</v>
      </c>
      <c r="F249" s="324" t="e">
        <f t="shared" si="3"/>
        <v>#DIV/0!</v>
      </c>
      <c r="G249" s="323"/>
      <c r="H249" s="323"/>
      <c r="I249" s="323"/>
      <c r="J249" s="323"/>
      <c r="K249" s="323"/>
      <c r="L249" s="323"/>
    </row>
    <row r="250" s="315" customFormat="1" customHeight="1" spans="1:12">
      <c r="A250" s="327">
        <v>247</v>
      </c>
      <c r="B250" s="335" t="s">
        <v>387</v>
      </c>
      <c r="C250" s="335">
        <v>344.16</v>
      </c>
      <c r="D250" s="328">
        <v>10324.8</v>
      </c>
      <c r="E250" s="328">
        <v>10324.8</v>
      </c>
      <c r="F250" s="329">
        <f t="shared" si="3"/>
        <v>1</v>
      </c>
      <c r="G250" s="328"/>
      <c r="H250" s="328"/>
      <c r="I250" s="328"/>
      <c r="J250" s="328"/>
      <c r="K250" s="328"/>
      <c r="L250" s="328"/>
    </row>
    <row r="251" s="315" customFormat="1" customHeight="1" spans="1:12">
      <c r="A251" s="327">
        <v>248</v>
      </c>
      <c r="B251" s="335" t="s">
        <v>388</v>
      </c>
      <c r="C251" s="335">
        <v>287.35</v>
      </c>
      <c r="D251" s="328">
        <v>4054.6</v>
      </c>
      <c r="E251" s="328">
        <v>8620.5</v>
      </c>
      <c r="F251" s="329">
        <f t="shared" si="3"/>
        <v>2.12610368470379</v>
      </c>
      <c r="G251" s="328"/>
      <c r="H251" s="328"/>
      <c r="I251" s="328"/>
      <c r="J251" s="328"/>
      <c r="K251" s="328"/>
      <c r="L251" s="328"/>
    </row>
    <row r="252" customHeight="1" spans="1:12">
      <c r="A252" s="330">
        <v>249</v>
      </c>
      <c r="B252" s="331" t="s">
        <v>390</v>
      </c>
      <c r="C252" s="331">
        <v>287.49</v>
      </c>
      <c r="D252" s="323">
        <v>0</v>
      </c>
      <c r="E252" s="323">
        <v>0</v>
      </c>
      <c r="F252" s="324" t="e">
        <f t="shared" si="3"/>
        <v>#DIV/0!</v>
      </c>
      <c r="G252" s="323"/>
      <c r="H252" s="323"/>
      <c r="I252" s="323"/>
      <c r="J252" s="323"/>
      <c r="K252" s="323"/>
      <c r="L252" s="323"/>
    </row>
    <row r="253" customHeight="1" spans="1:12">
      <c r="A253" s="330">
        <v>250</v>
      </c>
      <c r="B253" s="331" t="s">
        <v>392</v>
      </c>
      <c r="C253" s="331">
        <v>342.25</v>
      </c>
      <c r="D253" s="323">
        <v>0</v>
      </c>
      <c r="E253" s="323">
        <v>0</v>
      </c>
      <c r="F253" s="324" t="e">
        <f t="shared" si="3"/>
        <v>#DIV/0!</v>
      </c>
      <c r="G253" s="323"/>
      <c r="H253" s="323"/>
      <c r="I253" s="323"/>
      <c r="J253" s="323"/>
      <c r="K253" s="323"/>
      <c r="L253" s="323"/>
    </row>
    <row r="254" s="315" customFormat="1" customHeight="1" spans="1:12">
      <c r="A254" s="327">
        <v>251</v>
      </c>
      <c r="B254" s="335" t="s">
        <v>393</v>
      </c>
      <c r="C254" s="335">
        <v>376.41</v>
      </c>
      <c r="D254" s="328">
        <v>11292.3</v>
      </c>
      <c r="E254" s="328">
        <v>11292.3</v>
      </c>
      <c r="F254" s="329">
        <f t="shared" si="3"/>
        <v>1</v>
      </c>
      <c r="G254" s="328"/>
      <c r="H254" s="328"/>
      <c r="I254" s="328"/>
      <c r="J254" s="328"/>
      <c r="K254" s="328"/>
      <c r="L254" s="328"/>
    </row>
    <row r="255" s="315" customFormat="1" customHeight="1" spans="1:12">
      <c r="A255" s="327">
        <v>252</v>
      </c>
      <c r="B255" s="335" t="s">
        <v>395</v>
      </c>
      <c r="C255" s="335">
        <v>335.91</v>
      </c>
      <c r="D255" s="328">
        <v>4156.9</v>
      </c>
      <c r="E255" s="328">
        <v>4156.9</v>
      </c>
      <c r="F255" s="329">
        <f t="shared" si="3"/>
        <v>1</v>
      </c>
      <c r="G255" s="328"/>
      <c r="H255" s="328"/>
      <c r="I255" s="328"/>
      <c r="J255" s="328"/>
      <c r="K255" s="328"/>
      <c r="L255" s="328"/>
    </row>
    <row r="256" s="315" customFormat="1" customHeight="1" spans="1:12">
      <c r="A256" s="327">
        <v>253</v>
      </c>
      <c r="B256" s="335" t="s">
        <v>396</v>
      </c>
      <c r="C256" s="335">
        <v>284.52</v>
      </c>
      <c r="D256" s="328">
        <v>6121.8</v>
      </c>
      <c r="E256" s="328">
        <v>6121.8</v>
      </c>
      <c r="F256" s="329">
        <f t="shared" si="3"/>
        <v>1</v>
      </c>
      <c r="G256" s="328"/>
      <c r="H256" s="328"/>
      <c r="I256" s="328"/>
      <c r="J256" s="328"/>
      <c r="K256" s="328"/>
      <c r="L256" s="328"/>
    </row>
    <row r="257" s="315" customFormat="1" customHeight="1" spans="1:12">
      <c r="A257" s="327">
        <v>254</v>
      </c>
      <c r="B257" s="335" t="s">
        <v>397</v>
      </c>
      <c r="C257" s="335">
        <v>284.66</v>
      </c>
      <c r="D257" s="328">
        <v>8539.8</v>
      </c>
      <c r="E257" s="328">
        <v>8539.8</v>
      </c>
      <c r="F257" s="329">
        <f t="shared" si="3"/>
        <v>1</v>
      </c>
      <c r="G257" s="328"/>
      <c r="H257" s="328"/>
      <c r="I257" s="328"/>
      <c r="J257" s="328"/>
      <c r="K257" s="328"/>
      <c r="L257" s="328"/>
    </row>
    <row r="258" s="315" customFormat="1" customHeight="1" spans="1:12">
      <c r="A258" s="327">
        <v>255</v>
      </c>
      <c r="B258" s="335" t="s">
        <v>398</v>
      </c>
      <c r="C258" s="335">
        <v>335.4</v>
      </c>
      <c r="D258" s="328">
        <v>10062</v>
      </c>
      <c r="E258" s="328">
        <v>10062</v>
      </c>
      <c r="F258" s="329">
        <f t="shared" si="3"/>
        <v>1</v>
      </c>
      <c r="G258" s="328"/>
      <c r="H258" s="328"/>
      <c r="I258" s="328"/>
      <c r="J258" s="328"/>
      <c r="K258" s="328"/>
      <c r="L258" s="328"/>
    </row>
    <row r="259" customHeight="1" spans="1:12">
      <c r="A259" s="330">
        <v>256</v>
      </c>
      <c r="B259" s="331" t="s">
        <v>399</v>
      </c>
      <c r="C259" s="331">
        <v>544.22</v>
      </c>
      <c r="D259" s="323">
        <v>0</v>
      </c>
      <c r="E259" s="323">
        <v>0</v>
      </c>
      <c r="F259" s="324" t="e">
        <f t="shared" si="3"/>
        <v>#DIV/0!</v>
      </c>
      <c r="G259" s="323"/>
      <c r="H259" s="323"/>
      <c r="I259" s="323"/>
      <c r="J259" s="323"/>
      <c r="K259" s="323"/>
      <c r="L259" s="323"/>
    </row>
    <row r="260" customHeight="1" spans="1:12">
      <c r="A260" s="330">
        <v>257</v>
      </c>
      <c r="B260" s="331" t="s">
        <v>401</v>
      </c>
      <c r="C260" s="331">
        <v>464.02</v>
      </c>
      <c r="D260" s="323">
        <v>5937.5</v>
      </c>
      <c r="E260" s="323">
        <v>0</v>
      </c>
      <c r="F260" s="324">
        <f t="shared" si="3"/>
        <v>0</v>
      </c>
      <c r="G260" s="323"/>
      <c r="H260" s="323"/>
      <c r="I260" s="323"/>
      <c r="J260" s="323"/>
      <c r="K260" s="323"/>
      <c r="L260" s="323"/>
    </row>
    <row r="261" ht="19" customHeight="1" spans="1:12">
      <c r="A261" s="330">
        <v>258</v>
      </c>
      <c r="B261" s="331" t="s">
        <v>403</v>
      </c>
      <c r="C261" s="331">
        <v>464.26</v>
      </c>
      <c r="D261" s="323">
        <v>0</v>
      </c>
      <c r="E261" s="323">
        <v>0</v>
      </c>
      <c r="F261" s="324" t="e">
        <f t="shared" si="3"/>
        <v>#DIV/0!</v>
      </c>
      <c r="G261" s="323"/>
      <c r="H261" s="323"/>
      <c r="I261" s="323"/>
      <c r="J261" s="323"/>
      <c r="K261" s="323"/>
      <c r="L261" s="323"/>
    </row>
    <row r="262" customHeight="1" spans="1:12">
      <c r="A262" s="330">
        <v>259</v>
      </c>
      <c r="B262" s="331" t="s">
        <v>405</v>
      </c>
      <c r="C262" s="331">
        <v>540.78</v>
      </c>
      <c r="D262" s="323">
        <v>0</v>
      </c>
      <c r="E262" s="323">
        <v>0</v>
      </c>
      <c r="F262" s="324" t="e">
        <f t="shared" ref="F262:F269" si="4">E262/D262</f>
        <v>#DIV/0!</v>
      </c>
      <c r="G262" s="323"/>
      <c r="H262" s="323"/>
      <c r="I262" s="323"/>
      <c r="J262" s="323"/>
      <c r="K262" s="323"/>
      <c r="L262" s="323"/>
    </row>
    <row r="263" customHeight="1" spans="1:12">
      <c r="A263" s="330">
        <v>260</v>
      </c>
      <c r="B263" s="331" t="s">
        <v>406</v>
      </c>
      <c r="C263" s="331">
        <v>489</v>
      </c>
      <c r="D263" s="323">
        <v>14670</v>
      </c>
      <c r="E263" s="323">
        <v>0</v>
      </c>
      <c r="F263" s="324">
        <f t="shared" si="4"/>
        <v>0</v>
      </c>
      <c r="G263" s="323"/>
      <c r="H263" s="323"/>
      <c r="I263" s="323"/>
      <c r="J263" s="323"/>
      <c r="K263" s="323"/>
      <c r="L263" s="323"/>
    </row>
    <row r="264" s="315" customFormat="1" customHeight="1" spans="1:12">
      <c r="A264" s="337" t="s">
        <v>464</v>
      </c>
      <c r="B264" s="337" t="s">
        <v>465</v>
      </c>
      <c r="C264" s="337">
        <f t="shared" ref="C264:C266" si="5">F264/42</f>
        <v>0.0238095238095238</v>
      </c>
      <c r="D264" s="328">
        <v>4452</v>
      </c>
      <c r="E264" s="328">
        <v>4452</v>
      </c>
      <c r="F264" s="329">
        <f t="shared" si="4"/>
        <v>1</v>
      </c>
      <c r="G264" s="328"/>
      <c r="H264" s="328"/>
      <c r="I264" s="328"/>
      <c r="J264" s="328"/>
      <c r="K264" s="328"/>
      <c r="L264" s="328"/>
    </row>
    <row r="265" s="315" customFormat="1" customHeight="1" spans="1:12">
      <c r="A265" s="337" t="s">
        <v>464</v>
      </c>
      <c r="B265" s="337" t="s">
        <v>466</v>
      </c>
      <c r="C265" s="337">
        <f t="shared" si="5"/>
        <v>0.0238095238095238</v>
      </c>
      <c r="D265" s="328">
        <v>8232</v>
      </c>
      <c r="E265" s="328">
        <v>8232</v>
      </c>
      <c r="F265" s="329">
        <f t="shared" si="4"/>
        <v>1</v>
      </c>
      <c r="G265" s="328"/>
      <c r="H265" s="328"/>
      <c r="I265" s="328"/>
      <c r="J265" s="328"/>
      <c r="K265" s="328"/>
      <c r="L265" s="328"/>
    </row>
    <row r="266" s="315" customFormat="1" customHeight="1" spans="1:12">
      <c r="A266" s="337" t="s">
        <v>464</v>
      </c>
      <c r="B266" s="337" t="s">
        <v>467</v>
      </c>
      <c r="C266" s="337">
        <f t="shared" si="5"/>
        <v>0.0238095238095238</v>
      </c>
      <c r="D266" s="328">
        <v>3108</v>
      </c>
      <c r="E266" s="328">
        <v>3108</v>
      </c>
      <c r="F266" s="329">
        <f t="shared" si="4"/>
        <v>1</v>
      </c>
      <c r="G266" s="328"/>
      <c r="H266" s="328"/>
      <c r="I266" s="328"/>
      <c r="J266" s="328"/>
      <c r="K266" s="328"/>
      <c r="L266" s="328"/>
    </row>
    <row r="267" s="315" customFormat="1" customHeight="1" spans="1:12">
      <c r="A267" s="337" t="s">
        <v>464</v>
      </c>
      <c r="B267" s="338" t="s">
        <v>468</v>
      </c>
      <c r="C267" s="339">
        <v>402</v>
      </c>
      <c r="D267" s="328">
        <v>16884</v>
      </c>
      <c r="E267" s="328">
        <v>16500</v>
      </c>
      <c r="F267" s="329">
        <f t="shared" si="4"/>
        <v>0.9772565742715</v>
      </c>
      <c r="G267" s="328"/>
      <c r="H267" s="328" t="s">
        <v>469</v>
      </c>
      <c r="I267" s="328" t="s">
        <v>470</v>
      </c>
      <c r="J267" s="328"/>
      <c r="K267" s="328"/>
      <c r="L267" s="328" t="s">
        <v>471</v>
      </c>
    </row>
    <row r="268" s="315" customFormat="1" customHeight="1" spans="1:12">
      <c r="A268" s="337" t="s">
        <v>472</v>
      </c>
      <c r="B268" s="337" t="s">
        <v>473</v>
      </c>
      <c r="C268" s="337">
        <v>649.89</v>
      </c>
      <c r="D268" s="328">
        <v>27295.38</v>
      </c>
      <c r="E268" s="328">
        <v>27295.38</v>
      </c>
      <c r="F268" s="329">
        <f t="shared" si="4"/>
        <v>1</v>
      </c>
      <c r="G268" s="328"/>
      <c r="H268" s="328"/>
      <c r="I268" s="328"/>
      <c r="J268" s="328"/>
      <c r="K268" s="328"/>
      <c r="L268" s="328"/>
    </row>
    <row r="269" customHeight="1" spans="1:12">
      <c r="A269" s="340"/>
      <c r="B269" s="341" t="s">
        <v>407</v>
      </c>
      <c r="C269" s="341">
        <v>1835.21</v>
      </c>
      <c r="D269" s="323">
        <v>20000</v>
      </c>
      <c r="E269" s="323">
        <v>0</v>
      </c>
      <c r="F269" s="324">
        <f t="shared" si="4"/>
        <v>0</v>
      </c>
      <c r="G269" s="323"/>
      <c r="H269" s="323"/>
      <c r="I269" s="323"/>
      <c r="J269" s="323"/>
      <c r="K269" s="323"/>
      <c r="L269" s="323"/>
    </row>
    <row r="270" customHeight="1" spans="1:12">
      <c r="A270" s="331"/>
      <c r="B270" s="331"/>
      <c r="C270" s="331"/>
      <c r="D270" s="323"/>
      <c r="E270" s="323"/>
      <c r="F270" s="324"/>
      <c r="G270" s="323"/>
      <c r="H270" s="323"/>
      <c r="I270" s="323"/>
      <c r="J270" s="323"/>
      <c r="K270" s="323"/>
      <c r="L270" s="323"/>
    </row>
    <row r="271" customHeight="1" spans="1:12">
      <c r="A271" s="331"/>
      <c r="B271" s="331"/>
      <c r="C271" s="331"/>
      <c r="D271" s="323"/>
      <c r="E271" s="323"/>
      <c r="F271" s="324"/>
      <c r="G271" s="323"/>
      <c r="H271" s="323"/>
      <c r="I271" s="323"/>
      <c r="J271" s="323"/>
      <c r="K271" s="323"/>
      <c r="L271" s="323"/>
    </row>
    <row r="272" customHeight="1" spans="1:12">
      <c r="A272" s="320" t="s">
        <v>474</v>
      </c>
      <c r="B272" s="336"/>
      <c r="C272" s="331">
        <f>SUM(C4:C269)</f>
        <v>60041.0114285715</v>
      </c>
      <c r="D272" s="323">
        <f>SUM(D4:D271)</f>
        <v>939244.510000001</v>
      </c>
      <c r="E272" s="323">
        <f>SUM(E4:E271)</f>
        <v>693085.335</v>
      </c>
      <c r="F272" s="324">
        <f>E272/D272</f>
        <v>0.73791789850334</v>
      </c>
      <c r="G272" s="323"/>
      <c r="H272" s="323"/>
      <c r="I272" s="323"/>
      <c r="J272" s="323"/>
      <c r="K272" s="323"/>
      <c r="L272" s="323"/>
    </row>
  </sheetData>
  <mergeCells count="2">
    <mergeCell ref="A1:L1"/>
    <mergeCell ref="A272:B272"/>
  </mergeCells>
  <pageMargins left="0.75" right="0.75" top="1" bottom="1" header="0.5" footer="0.5"/>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312"/>
  <sheetViews>
    <sheetView topLeftCell="A2" workbookViewId="0">
      <pane ySplit="2" topLeftCell="A22" activePane="bottomLeft" state="frozen"/>
      <selection/>
      <selection pane="bottomLeft" activeCell="A27" sqref="$A27:$XFD27"/>
    </sheetView>
  </sheetViews>
  <sheetFormatPr defaultColWidth="9" defaultRowHeight="14.25"/>
  <cols>
    <col min="1" max="1" width="4" style="6" customWidth="1"/>
    <col min="2" max="2" width="6.875" style="6" customWidth="1"/>
    <col min="3" max="3" width="6.25" style="6" customWidth="1"/>
    <col min="4" max="4" width="10" style="132" customWidth="1"/>
    <col min="5" max="5" width="8" style="132" customWidth="1"/>
    <col min="6" max="6" width="10.25" style="133" hidden="1" customWidth="1"/>
    <col min="7" max="7" width="8.625" style="134" hidden="1" customWidth="1"/>
    <col min="8" max="8" width="8.75" style="134" hidden="1" customWidth="1"/>
    <col min="9" max="9" width="7.25" style="134" hidden="1" customWidth="1"/>
    <col min="10" max="10" width="8.125" style="135" hidden="1" customWidth="1"/>
    <col min="11" max="11" width="7.25" style="135" hidden="1" customWidth="1"/>
    <col min="12" max="12" width="6.75" style="135" hidden="1" customWidth="1"/>
    <col min="13" max="13" width="7.875" style="135" hidden="1" customWidth="1"/>
    <col min="14" max="14" width="7.625" style="135" hidden="1" customWidth="1"/>
    <col min="15" max="15" width="7.75" style="135" hidden="1" customWidth="1"/>
    <col min="16" max="16" width="11.625" style="135" customWidth="1"/>
    <col min="17" max="17" width="9.75" style="135" customWidth="1"/>
    <col min="18" max="18" width="8.25" style="59" customWidth="1"/>
    <col min="19" max="19" width="27.125" style="59" customWidth="1"/>
    <col min="20" max="20" width="7" style="59" customWidth="1"/>
    <col min="21" max="21" width="10.875" style="59" customWidth="1"/>
    <col min="22" max="22" width="7.875" style="59" customWidth="1"/>
    <col min="23" max="23" width="7.75" style="59" customWidth="1"/>
    <col min="24" max="25" width="9.25" style="136" customWidth="1"/>
    <col min="26" max="26" width="9.25" style="59" customWidth="1"/>
    <col min="27" max="27" width="7.25" style="137" customWidth="1"/>
    <col min="28" max="30" width="7.25" style="59" customWidth="1"/>
    <col min="31" max="31" width="19.625" style="138" customWidth="1"/>
    <col min="32" max="32" width="15.25" style="1" customWidth="1"/>
    <col min="33" max="34" width="9" style="1"/>
    <col min="35" max="39" width="9" style="1" hidden="1" customWidth="1"/>
    <col min="40" max="16384" width="9" style="1"/>
  </cols>
  <sheetData>
    <row r="1" s="1" customFormat="1" ht="21" hidden="1" customHeight="1" spans="1:31">
      <c r="A1" s="6"/>
      <c r="B1" s="139"/>
      <c r="C1" s="139"/>
      <c r="D1" s="140"/>
      <c r="E1" s="140"/>
      <c r="F1" s="9"/>
      <c r="G1" s="141"/>
      <c r="H1" s="141"/>
      <c r="I1" s="141"/>
      <c r="J1" s="139"/>
      <c r="K1" s="139"/>
      <c r="L1" s="139" t="s">
        <v>475</v>
      </c>
      <c r="M1" s="139"/>
      <c r="N1" s="139"/>
      <c r="O1" s="139"/>
      <c r="P1" s="139"/>
      <c r="Q1" s="139"/>
      <c r="R1" s="139"/>
      <c r="S1" s="139"/>
      <c r="T1" s="139"/>
      <c r="U1" s="139"/>
      <c r="V1" s="139"/>
      <c r="W1" s="139"/>
      <c r="X1" s="139"/>
      <c r="Y1" s="139"/>
      <c r="Z1" s="139"/>
      <c r="AA1" s="139"/>
      <c r="AB1" s="139"/>
      <c r="AC1" s="211"/>
      <c r="AD1" s="58"/>
      <c r="AE1" s="138"/>
    </row>
    <row r="2" s="1" customFormat="1" ht="21" customHeight="1" spans="1:31">
      <c r="A2" s="142"/>
      <c r="B2" s="143"/>
      <c r="C2" s="142"/>
      <c r="D2" s="144"/>
      <c r="E2" s="144"/>
      <c r="F2" s="145"/>
      <c r="G2" s="146" t="s">
        <v>476</v>
      </c>
      <c r="H2" s="146"/>
      <c r="I2" s="146" t="s">
        <v>477</v>
      </c>
      <c r="J2" s="192"/>
      <c r="K2" s="192" t="s">
        <v>478</v>
      </c>
      <c r="L2" s="192"/>
      <c r="M2" s="192" t="s">
        <v>479</v>
      </c>
      <c r="N2" s="192"/>
      <c r="O2" s="192" t="s">
        <v>480</v>
      </c>
      <c r="P2" s="193"/>
      <c r="Q2" s="193"/>
      <c r="R2" s="143"/>
      <c r="S2" s="143"/>
      <c r="T2" s="143"/>
      <c r="U2" s="143"/>
      <c r="V2" s="8"/>
      <c r="W2" s="8"/>
      <c r="X2" s="8"/>
      <c r="Y2" s="8"/>
      <c r="Z2" s="8"/>
      <c r="AA2" s="8"/>
      <c r="AB2" s="8"/>
      <c r="AC2" s="211"/>
      <c r="AD2" s="58"/>
      <c r="AE2" s="138"/>
    </row>
    <row r="3" s="128" customFormat="1" ht="54" customHeight="1" spans="1:31">
      <c r="A3" s="147" t="s">
        <v>2</v>
      </c>
      <c r="B3" s="148" t="s">
        <v>411</v>
      </c>
      <c r="C3" s="149" t="s">
        <v>6</v>
      </c>
      <c r="D3" s="150" t="s">
        <v>481</v>
      </c>
      <c r="E3" s="150" t="s">
        <v>482</v>
      </c>
      <c r="F3" s="151" t="s">
        <v>483</v>
      </c>
      <c r="G3" s="152" t="s">
        <v>484</v>
      </c>
      <c r="H3" s="153" t="s">
        <v>483</v>
      </c>
      <c r="I3" s="152" t="s">
        <v>484</v>
      </c>
      <c r="J3" s="194" t="s">
        <v>483</v>
      </c>
      <c r="K3" s="195" t="s">
        <v>484</v>
      </c>
      <c r="L3" s="194" t="s">
        <v>483</v>
      </c>
      <c r="M3" s="195" t="s">
        <v>484</v>
      </c>
      <c r="N3" s="194" t="s">
        <v>483</v>
      </c>
      <c r="O3" s="195" t="s">
        <v>484</v>
      </c>
      <c r="P3" s="196" t="s">
        <v>485</v>
      </c>
      <c r="Q3" s="196" t="s">
        <v>486</v>
      </c>
      <c r="R3" s="201" t="s">
        <v>487</v>
      </c>
      <c r="S3" s="201" t="s">
        <v>488</v>
      </c>
      <c r="T3" s="201" t="s">
        <v>489</v>
      </c>
      <c r="U3" s="201" t="s">
        <v>12</v>
      </c>
      <c r="V3" s="201" t="s">
        <v>5</v>
      </c>
      <c r="W3" s="202" t="s">
        <v>490</v>
      </c>
      <c r="X3" s="202" t="s">
        <v>491</v>
      </c>
      <c r="Y3" s="202" t="s">
        <v>492</v>
      </c>
      <c r="Z3" s="201" t="s">
        <v>493</v>
      </c>
      <c r="AA3" s="201" t="s">
        <v>494</v>
      </c>
      <c r="AB3" s="201" t="s">
        <v>495</v>
      </c>
      <c r="AC3" s="61" t="s">
        <v>495</v>
      </c>
      <c r="AD3" s="61" t="s">
        <v>13</v>
      </c>
      <c r="AE3" s="212"/>
    </row>
    <row r="4" s="129" customFormat="1" ht="18" customHeight="1" spans="1:37">
      <c r="A4" s="154">
        <v>1</v>
      </c>
      <c r="B4" s="154" t="s">
        <v>16</v>
      </c>
      <c r="C4" s="154">
        <v>271.61</v>
      </c>
      <c r="D4" s="155">
        <f>C4*30</f>
        <v>8148.3</v>
      </c>
      <c r="E4" s="155">
        <f t="shared" ref="E4:E7" si="0">C4*7.5</f>
        <v>2037.075</v>
      </c>
      <c r="F4" s="156">
        <f>'[1]6月'!H3</f>
        <v>803.7</v>
      </c>
      <c r="G4" s="157">
        <f>'[1]6月'!I3</f>
        <v>0</v>
      </c>
      <c r="H4" s="157">
        <f>'[1]7月'!H3</f>
        <v>1273</v>
      </c>
      <c r="I4" s="157">
        <f>'[1]7月'!I3</f>
        <v>0</v>
      </c>
      <c r="J4" s="29">
        <f>'[1]8月'!H3</f>
        <v>2321.8</v>
      </c>
      <c r="K4" s="29">
        <f>'[1]8月'!I3</f>
        <v>0</v>
      </c>
      <c r="L4" s="29"/>
      <c r="M4" s="29"/>
      <c r="N4" s="29"/>
      <c r="O4" s="29">
        <v>8148.3</v>
      </c>
      <c r="P4" s="29">
        <v>8148.3</v>
      </c>
      <c r="Q4" s="29">
        <f t="shared" ref="Q4:Q6" si="1">G4+I4+K4+M4+O4</f>
        <v>8148.3</v>
      </c>
      <c r="R4" s="203">
        <f t="shared" ref="R4:R68" si="2">Q4/P4</f>
        <v>1</v>
      </c>
      <c r="S4" s="29" t="s">
        <v>418</v>
      </c>
      <c r="T4" s="203" t="s">
        <v>21</v>
      </c>
      <c r="U4" s="47">
        <v>44135</v>
      </c>
      <c r="V4" s="29" t="s">
        <v>420</v>
      </c>
      <c r="W4" s="29"/>
      <c r="X4" s="32"/>
      <c r="Y4" s="32"/>
      <c r="Z4" s="47"/>
      <c r="AA4" s="87"/>
      <c r="AB4" s="29"/>
      <c r="AC4" s="29"/>
      <c r="AD4" s="29"/>
      <c r="AE4" s="213"/>
      <c r="AF4" s="129" t="s">
        <v>496</v>
      </c>
      <c r="AK4" s="2" t="s">
        <v>418</v>
      </c>
    </row>
    <row r="5" s="2" customFormat="1" ht="18" customHeight="1" spans="1:37">
      <c r="A5" s="158"/>
      <c r="B5" s="158"/>
      <c r="C5" s="158"/>
      <c r="D5" s="159"/>
      <c r="E5" s="160"/>
      <c r="F5" s="156">
        <f>'[1]6月'!H4</f>
        <v>418</v>
      </c>
      <c r="G5" s="157">
        <f>'[1]6月'!I4</f>
        <v>0</v>
      </c>
      <c r="H5" s="157">
        <f>'[1]7月'!H4</f>
        <v>837.9</v>
      </c>
      <c r="I5" s="157">
        <f>'[1]7月'!I4</f>
        <v>0</v>
      </c>
      <c r="J5" s="29">
        <f>'[1]8月'!H4</f>
        <v>1620.7</v>
      </c>
      <c r="K5" s="29">
        <f>'[1]8月'!I4</f>
        <v>0</v>
      </c>
      <c r="L5" s="29"/>
      <c r="M5" s="29"/>
      <c r="N5" s="29"/>
      <c r="O5" s="29"/>
      <c r="P5" s="29">
        <v>0</v>
      </c>
      <c r="Q5" s="29">
        <f t="shared" si="1"/>
        <v>0</v>
      </c>
      <c r="R5" s="203" t="e">
        <f t="shared" si="2"/>
        <v>#DIV/0!</v>
      </c>
      <c r="S5" s="29"/>
      <c r="T5" s="203"/>
      <c r="U5" s="203"/>
      <c r="V5" s="29"/>
      <c r="W5" s="29"/>
      <c r="X5" s="32"/>
      <c r="Y5" s="32"/>
      <c r="Z5" s="47"/>
      <c r="AA5" s="87"/>
      <c r="AB5" s="29"/>
      <c r="AC5" s="29"/>
      <c r="AD5" s="29"/>
      <c r="AE5" s="214"/>
      <c r="AF5" s="2" t="s">
        <v>418</v>
      </c>
      <c r="AK5" s="2">
        <f ca="1">SUMIF(B:U,"包干趸交",Q:Q)</f>
        <v>0</v>
      </c>
    </row>
    <row r="6" s="2" customFormat="1" ht="20" customHeight="1" spans="1:32">
      <c r="A6" s="32">
        <v>2</v>
      </c>
      <c r="B6" s="32" t="s">
        <v>19</v>
      </c>
      <c r="C6" s="32">
        <v>119.56</v>
      </c>
      <c r="D6" s="161">
        <f t="shared" ref="D4:D7" si="3">C6*30</f>
        <v>3586.8</v>
      </c>
      <c r="E6" s="162">
        <f t="shared" si="0"/>
        <v>896.7</v>
      </c>
      <c r="F6" s="156" t="s">
        <v>497</v>
      </c>
      <c r="G6" s="157">
        <f>'[1]6月'!I5</f>
        <v>0</v>
      </c>
      <c r="H6" s="157" t="str">
        <f>'[1]7月'!F5</f>
        <v>关阀</v>
      </c>
      <c r="I6" s="157">
        <v>0</v>
      </c>
      <c r="J6" s="29">
        <f>'[1]8月'!H5</f>
        <v>0</v>
      </c>
      <c r="K6" s="29">
        <f>'[1]8月'!I5</f>
        <v>0</v>
      </c>
      <c r="L6" s="197"/>
      <c r="M6" s="197"/>
      <c r="N6" s="197"/>
      <c r="O6" s="197"/>
      <c r="P6" s="157">
        <v>0</v>
      </c>
      <c r="Q6" s="29">
        <f t="shared" si="1"/>
        <v>0</v>
      </c>
      <c r="R6" s="203">
        <f>I6</f>
        <v>0</v>
      </c>
      <c r="S6" s="197"/>
      <c r="T6" s="203"/>
      <c r="U6" s="203"/>
      <c r="V6" s="29"/>
      <c r="W6" s="29"/>
      <c r="X6" s="32"/>
      <c r="Y6" s="32"/>
      <c r="Z6" s="29"/>
      <c r="AA6" s="87"/>
      <c r="AB6" s="29"/>
      <c r="AC6" s="29"/>
      <c r="AD6" s="29"/>
      <c r="AE6" s="214"/>
      <c r="AF6" s="2" t="s">
        <v>498</v>
      </c>
    </row>
    <row r="7" s="130" customFormat="1" ht="18" customHeight="1" spans="1:32">
      <c r="A7" s="163">
        <v>3</v>
      </c>
      <c r="B7" s="163" t="s">
        <v>20</v>
      </c>
      <c r="C7" s="163">
        <v>269.54</v>
      </c>
      <c r="D7" s="164">
        <f t="shared" si="3"/>
        <v>8086.2</v>
      </c>
      <c r="E7" s="164">
        <f t="shared" si="0"/>
        <v>2021.55</v>
      </c>
      <c r="F7" s="165">
        <f>'[1]6月'!H6</f>
        <v>0</v>
      </c>
      <c r="G7" s="166">
        <f>'[1]6月'!I6</f>
        <v>0</v>
      </c>
      <c r="H7" s="166">
        <f>'[1]7月'!H6</f>
        <v>77.9</v>
      </c>
      <c r="I7" s="198"/>
      <c r="J7" s="199">
        <f>'[1]8月'!H6</f>
        <v>0</v>
      </c>
      <c r="K7" s="199">
        <f>'[1]8月'!I6</f>
        <v>0</v>
      </c>
      <c r="L7" s="199">
        <v>233.7</v>
      </c>
      <c r="M7" s="199"/>
      <c r="N7" s="199">
        <v>157.7</v>
      </c>
      <c r="O7" s="199"/>
      <c r="P7" s="199">
        <f t="shared" ref="P7:P10" si="4">F7+H7+J7+L7+N7</f>
        <v>469.3</v>
      </c>
      <c r="Q7" s="199">
        <f>G7+I6+K7+M7+O7</f>
        <v>0</v>
      </c>
      <c r="R7" s="204">
        <f t="shared" si="2"/>
        <v>0</v>
      </c>
      <c r="S7" s="199"/>
      <c r="T7" s="204"/>
      <c r="U7" s="204"/>
      <c r="V7" s="199"/>
      <c r="W7" s="199"/>
      <c r="X7" s="174"/>
      <c r="Y7" s="174"/>
      <c r="Z7" s="199"/>
      <c r="AA7" s="215"/>
      <c r="AB7" s="199"/>
      <c r="AC7" s="199"/>
      <c r="AD7" s="199"/>
      <c r="AE7" s="216"/>
      <c r="AF7" s="130" t="s">
        <v>499</v>
      </c>
    </row>
    <row r="8" s="130" customFormat="1" ht="18" customHeight="1" spans="1:32">
      <c r="A8" s="167"/>
      <c r="B8" s="167"/>
      <c r="C8" s="167"/>
      <c r="D8" s="168"/>
      <c r="E8" s="169"/>
      <c r="F8" s="165">
        <f>'[1]6月'!H7</f>
        <v>150.1</v>
      </c>
      <c r="G8" s="166">
        <f>'[1]6月'!I7</f>
        <v>0</v>
      </c>
      <c r="H8" s="166">
        <f>'[1]7月'!H7</f>
        <v>465.5</v>
      </c>
      <c r="I8" s="166">
        <f>'[1]7月'!I7</f>
        <v>0</v>
      </c>
      <c r="J8" s="199">
        <f>'[1]8月'!H7</f>
        <v>915.8</v>
      </c>
      <c r="K8" s="199">
        <f>'[1]8月'!I7</f>
        <v>0</v>
      </c>
      <c r="L8" s="199">
        <v>300.2</v>
      </c>
      <c r="M8" s="199"/>
      <c r="N8" s="199">
        <v>0</v>
      </c>
      <c r="O8" s="199"/>
      <c r="P8" s="199">
        <f t="shared" si="4"/>
        <v>1831.6</v>
      </c>
      <c r="Q8" s="199">
        <f t="shared" ref="Q8:Q11" si="5">G8+I8+K8+M8+O8</f>
        <v>0</v>
      </c>
      <c r="R8" s="204">
        <f t="shared" si="2"/>
        <v>0</v>
      </c>
      <c r="S8" s="199"/>
      <c r="T8" s="204"/>
      <c r="U8" s="204"/>
      <c r="V8" s="199"/>
      <c r="W8" s="199"/>
      <c r="X8" s="174"/>
      <c r="Y8" s="174"/>
      <c r="Z8" s="199"/>
      <c r="AA8" s="215"/>
      <c r="AB8" s="199"/>
      <c r="AC8" s="199"/>
      <c r="AD8" s="199"/>
      <c r="AE8" s="216"/>
      <c r="AF8" s="130" t="s">
        <v>500</v>
      </c>
    </row>
    <row r="9" s="2" customFormat="1" ht="18" customHeight="1" spans="1:32">
      <c r="A9" s="32">
        <v>4</v>
      </c>
      <c r="B9" s="32" t="s">
        <v>23</v>
      </c>
      <c r="C9" s="32">
        <v>168.62</v>
      </c>
      <c r="D9" s="161">
        <f t="shared" ref="D9:D25" si="6">C9*30</f>
        <v>5058.6</v>
      </c>
      <c r="E9" s="162">
        <f t="shared" ref="E9:E25" si="7">C9*7.5</f>
        <v>1264.65</v>
      </c>
      <c r="F9" s="156" t="s">
        <v>497</v>
      </c>
      <c r="G9" s="157">
        <f>'[1]6月'!I8</f>
        <v>0</v>
      </c>
      <c r="H9" s="157" t="str">
        <f>'[1]7月'!F8</f>
        <v>关阀</v>
      </c>
      <c r="I9" s="157">
        <f>'[1]7月'!I8</f>
        <v>0</v>
      </c>
      <c r="J9" s="29">
        <f>'[1]8月'!H8</f>
        <v>0</v>
      </c>
      <c r="K9" s="29">
        <f>'[1]8月'!I8</f>
        <v>0</v>
      </c>
      <c r="L9" s="29"/>
      <c r="M9" s="29"/>
      <c r="N9" s="29"/>
      <c r="O9" s="29"/>
      <c r="P9" s="157">
        <v>0</v>
      </c>
      <c r="Q9" s="29">
        <f t="shared" si="5"/>
        <v>0</v>
      </c>
      <c r="R9" s="203" t="e">
        <f t="shared" si="2"/>
        <v>#DIV/0!</v>
      </c>
      <c r="S9" s="29"/>
      <c r="T9" s="203"/>
      <c r="U9" s="203"/>
      <c r="V9" s="29"/>
      <c r="W9" s="29"/>
      <c r="X9" s="32"/>
      <c r="Y9" s="32"/>
      <c r="Z9" s="29"/>
      <c r="AA9" s="87"/>
      <c r="AB9" s="29"/>
      <c r="AC9" s="29"/>
      <c r="AD9" s="29"/>
      <c r="AE9" s="214"/>
      <c r="AF9" s="2" t="s">
        <v>430</v>
      </c>
    </row>
    <row r="10" s="2" customFormat="1" ht="18" customHeight="1" spans="1:32">
      <c r="A10" s="32">
        <v>5</v>
      </c>
      <c r="B10" s="32" t="s">
        <v>25</v>
      </c>
      <c r="C10" s="32">
        <v>132.83</v>
      </c>
      <c r="D10" s="161">
        <f t="shared" si="6"/>
        <v>3984.9</v>
      </c>
      <c r="E10" s="162">
        <f t="shared" si="7"/>
        <v>996.225</v>
      </c>
      <c r="F10" s="156">
        <f>'[1]6月'!H9</f>
        <v>0</v>
      </c>
      <c r="G10" s="157">
        <f>'[1]6月'!I9</f>
        <v>0</v>
      </c>
      <c r="H10" s="157">
        <f>'[1]7月'!H9</f>
        <v>224.2</v>
      </c>
      <c r="I10" s="157">
        <f>'[1]7月'!I9</f>
        <v>0</v>
      </c>
      <c r="J10" s="29">
        <f>'[1]8月'!H9</f>
        <v>1311</v>
      </c>
      <c r="K10" s="29">
        <f>'[1]8月'!I9</f>
        <v>0</v>
      </c>
      <c r="L10" s="29">
        <v>190</v>
      </c>
      <c r="M10" s="29"/>
      <c r="N10" s="29">
        <v>241.3</v>
      </c>
      <c r="O10" s="29"/>
      <c r="P10" s="29">
        <f>F10+H10+J10+L10+N10</f>
        <v>1966.5</v>
      </c>
      <c r="Q10" s="29">
        <v>1966.5</v>
      </c>
      <c r="R10" s="203">
        <f t="shared" si="2"/>
        <v>1</v>
      </c>
      <c r="S10" s="29" t="s">
        <v>430</v>
      </c>
      <c r="T10" s="203" t="s">
        <v>21</v>
      </c>
      <c r="U10" s="47">
        <v>44145</v>
      </c>
      <c r="V10" s="29"/>
      <c r="W10" s="29"/>
      <c r="X10" s="32"/>
      <c r="Y10" s="32"/>
      <c r="Z10" s="29"/>
      <c r="AA10" s="87"/>
      <c r="AB10" s="29"/>
      <c r="AC10" s="29"/>
      <c r="AD10" s="29"/>
      <c r="AE10" s="214"/>
      <c r="AF10" s="2" t="s">
        <v>501</v>
      </c>
    </row>
    <row r="11" s="2" customFormat="1" ht="18" customHeight="1" spans="1:32">
      <c r="A11" s="32">
        <v>6</v>
      </c>
      <c r="B11" s="32" t="s">
        <v>27</v>
      </c>
      <c r="C11" s="32">
        <v>167.66</v>
      </c>
      <c r="D11" s="161">
        <f t="shared" si="6"/>
        <v>5029.8</v>
      </c>
      <c r="E11" s="162">
        <f t="shared" si="7"/>
        <v>1257.45</v>
      </c>
      <c r="F11" s="156">
        <f>'[1]6月'!H10</f>
        <v>0</v>
      </c>
      <c r="G11" s="157">
        <f>'[1]6月'!I10</f>
        <v>0</v>
      </c>
      <c r="H11" s="157" t="s">
        <v>497</v>
      </c>
      <c r="I11" s="157">
        <f>'[1]7月'!I10</f>
        <v>0</v>
      </c>
      <c r="J11" s="29">
        <f>'[1]8月'!H10</f>
        <v>1605.5</v>
      </c>
      <c r="K11" s="29">
        <f>'[1]8月'!I10</f>
        <v>0</v>
      </c>
      <c r="L11" s="157">
        <v>786.6</v>
      </c>
      <c r="M11" s="157">
        <v>0</v>
      </c>
      <c r="N11" s="157">
        <v>62.7</v>
      </c>
      <c r="O11" s="157">
        <v>2454.8</v>
      </c>
      <c r="P11" s="157">
        <f>J11+L11+N11</f>
        <v>2454.8</v>
      </c>
      <c r="Q11" s="29">
        <f>G11+I11+K11+M11+O11</f>
        <v>2454.8</v>
      </c>
      <c r="R11" s="203">
        <f t="shared" si="2"/>
        <v>1</v>
      </c>
      <c r="S11" s="157" t="s">
        <v>430</v>
      </c>
      <c r="T11" s="203" t="s">
        <v>21</v>
      </c>
      <c r="U11" s="47">
        <v>44120</v>
      </c>
      <c r="V11" s="29"/>
      <c r="W11" s="29"/>
      <c r="X11" s="32"/>
      <c r="Y11" s="32"/>
      <c r="Z11" s="29"/>
      <c r="AA11" s="87"/>
      <c r="AB11" s="29"/>
      <c r="AC11" s="29"/>
      <c r="AD11" s="29"/>
      <c r="AE11" s="214"/>
      <c r="AF11" s="2" t="s">
        <v>502</v>
      </c>
    </row>
    <row r="12" s="2" customFormat="1" ht="18" customHeight="1" spans="1:32">
      <c r="A12" s="32">
        <v>7</v>
      </c>
      <c r="B12" s="32" t="s">
        <v>28</v>
      </c>
      <c r="C12" s="32">
        <v>131.87</v>
      </c>
      <c r="D12" s="161">
        <f t="shared" si="6"/>
        <v>3956.1</v>
      </c>
      <c r="E12" s="162">
        <f t="shared" si="7"/>
        <v>989.025</v>
      </c>
      <c r="F12" s="156">
        <f>'[1]6月'!H11</f>
        <v>739.1</v>
      </c>
      <c r="G12" s="157">
        <f>'[1]6月'!I11</f>
        <v>0</v>
      </c>
      <c r="H12" s="157">
        <f>'[1]7月'!H11</f>
        <v>1550.4</v>
      </c>
      <c r="I12" s="157">
        <f>'[1]7月'!I11</f>
        <v>0</v>
      </c>
      <c r="J12" s="29">
        <f>'[1]8月'!H11</f>
        <v>1132.4</v>
      </c>
      <c r="K12" s="29">
        <f>'[1]8月'!I11</f>
        <v>0</v>
      </c>
      <c r="L12" s="29"/>
      <c r="M12" s="29"/>
      <c r="N12" s="29"/>
      <c r="O12" s="29"/>
      <c r="P12" s="29">
        <v>3956.1</v>
      </c>
      <c r="Q12" s="29">
        <v>3956.1</v>
      </c>
      <c r="R12" s="203">
        <f t="shared" si="2"/>
        <v>1</v>
      </c>
      <c r="S12" s="29" t="s">
        <v>425</v>
      </c>
      <c r="T12" s="203" t="s">
        <v>21</v>
      </c>
      <c r="U12" s="47">
        <v>44138</v>
      </c>
      <c r="V12" s="29"/>
      <c r="W12" s="29"/>
      <c r="X12" s="32"/>
      <c r="Y12" s="32"/>
      <c r="Z12" s="29"/>
      <c r="AA12" s="87"/>
      <c r="AB12" s="29"/>
      <c r="AC12" s="29"/>
      <c r="AD12" s="29"/>
      <c r="AE12" s="214"/>
      <c r="AF12" s="2" t="s">
        <v>503</v>
      </c>
    </row>
    <row r="13" s="2" customFormat="1" ht="18" customHeight="1" spans="1:32">
      <c r="A13" s="32">
        <v>8</v>
      </c>
      <c r="B13" s="32" t="s">
        <v>31</v>
      </c>
      <c r="C13" s="32">
        <v>132.83</v>
      </c>
      <c r="D13" s="161">
        <f t="shared" si="6"/>
        <v>3984.9</v>
      </c>
      <c r="E13" s="162">
        <f t="shared" si="7"/>
        <v>996.225</v>
      </c>
      <c r="F13" s="156" t="s">
        <v>497</v>
      </c>
      <c r="G13" s="157">
        <f>'[1]6月'!I12</f>
        <v>0</v>
      </c>
      <c r="H13" s="157" t="s">
        <v>497</v>
      </c>
      <c r="I13" s="157">
        <f>'[1]7月'!I12</f>
        <v>0</v>
      </c>
      <c r="J13" s="29">
        <f>'[1]8月'!H12</f>
        <v>0</v>
      </c>
      <c r="K13" s="29">
        <f>'[1]8月'!I12</f>
        <v>0</v>
      </c>
      <c r="L13" s="29"/>
      <c r="M13" s="29"/>
      <c r="N13" s="29"/>
      <c r="O13" s="29"/>
      <c r="P13" s="157">
        <v>0</v>
      </c>
      <c r="Q13" s="29">
        <f t="shared" ref="Q13:Q15" si="8">G13+I13+K13+M13+O13</f>
        <v>0</v>
      </c>
      <c r="R13" s="203" t="e">
        <f t="shared" si="2"/>
        <v>#DIV/0!</v>
      </c>
      <c r="S13" s="29"/>
      <c r="T13" s="203"/>
      <c r="U13" s="203"/>
      <c r="V13" s="29"/>
      <c r="W13" s="29"/>
      <c r="X13" s="32"/>
      <c r="Y13" s="32"/>
      <c r="Z13" s="29"/>
      <c r="AA13" s="87"/>
      <c r="AB13" s="29"/>
      <c r="AC13" s="29"/>
      <c r="AD13" s="29"/>
      <c r="AE13" s="214"/>
      <c r="AF13" s="2" t="s">
        <v>504</v>
      </c>
    </row>
    <row r="14" s="1" customFormat="1" ht="18" customHeight="1" spans="1:32">
      <c r="A14" s="37">
        <v>9</v>
      </c>
      <c r="B14" s="37" t="s">
        <v>34</v>
      </c>
      <c r="C14" s="37">
        <v>167.66</v>
      </c>
      <c r="D14" s="170">
        <f t="shared" si="6"/>
        <v>5029.8</v>
      </c>
      <c r="E14" s="171">
        <f t="shared" si="7"/>
        <v>1257.45</v>
      </c>
      <c r="F14" s="172">
        <f>'[1]6月'!H13</f>
        <v>343.9</v>
      </c>
      <c r="G14" s="173">
        <f>'[1]6月'!I13</f>
        <v>343.9</v>
      </c>
      <c r="H14" s="173">
        <f>'[1]7月'!H13</f>
        <v>879.7</v>
      </c>
      <c r="I14" s="173">
        <f>'[1]7月'!I13</f>
        <v>879.7</v>
      </c>
      <c r="J14" s="66">
        <f>'[1]8月'!H13</f>
        <v>1151.4</v>
      </c>
      <c r="K14" s="66">
        <f>'[1]8月'!I13</f>
        <v>0</v>
      </c>
      <c r="L14" s="173">
        <v>634.6</v>
      </c>
      <c r="M14" s="173"/>
      <c r="N14" s="173">
        <v>24.7</v>
      </c>
      <c r="O14" s="173"/>
      <c r="P14" s="116">
        <f t="shared" ref="P14:P19" si="9">F14+H14+J14+L14+N14</f>
        <v>3034.3</v>
      </c>
      <c r="Q14" s="116">
        <f t="shared" si="8"/>
        <v>1223.6</v>
      </c>
      <c r="R14" s="205">
        <f t="shared" si="2"/>
        <v>0.403256105197245</v>
      </c>
      <c r="S14" s="34" t="s">
        <v>426</v>
      </c>
      <c r="T14" s="205" t="s">
        <v>21</v>
      </c>
      <c r="U14" s="49">
        <v>44038</v>
      </c>
      <c r="V14" s="34"/>
      <c r="W14" s="34"/>
      <c r="X14" s="37"/>
      <c r="Y14" s="37"/>
      <c r="Z14" s="34"/>
      <c r="AA14" s="101"/>
      <c r="AB14" s="34"/>
      <c r="AC14" s="34"/>
      <c r="AD14" s="34"/>
      <c r="AE14" s="138"/>
      <c r="AF14" s="1" t="s">
        <v>505</v>
      </c>
    </row>
    <row r="15" s="2" customFormat="1" ht="18" customHeight="1" spans="1:31">
      <c r="A15" s="32">
        <v>10</v>
      </c>
      <c r="B15" s="32" t="s">
        <v>35</v>
      </c>
      <c r="C15" s="32">
        <v>131.87</v>
      </c>
      <c r="D15" s="161">
        <f t="shared" si="6"/>
        <v>3956.1</v>
      </c>
      <c r="E15" s="162">
        <f t="shared" si="7"/>
        <v>989.025</v>
      </c>
      <c r="F15" s="156">
        <f>'[1]6月'!H14</f>
        <v>3956.1</v>
      </c>
      <c r="G15" s="157">
        <f>'[1]6月'!I14</f>
        <v>3956.1</v>
      </c>
      <c r="H15" s="157">
        <v>0</v>
      </c>
      <c r="I15" s="157">
        <v>0</v>
      </c>
      <c r="J15" s="29">
        <f>'[1]8月'!H14</f>
        <v>0</v>
      </c>
      <c r="K15" s="29">
        <f>'[1]8月'!I14</f>
        <v>0</v>
      </c>
      <c r="L15" s="29"/>
      <c r="M15" s="29"/>
      <c r="N15" s="29"/>
      <c r="O15" s="29"/>
      <c r="P15" s="29">
        <f>D15</f>
        <v>3956.1</v>
      </c>
      <c r="Q15" s="29">
        <f t="shared" si="8"/>
        <v>3956.1</v>
      </c>
      <c r="R15" s="203">
        <f t="shared" si="2"/>
        <v>1</v>
      </c>
      <c r="S15" s="29" t="s">
        <v>418</v>
      </c>
      <c r="T15" s="203" t="s">
        <v>21</v>
      </c>
      <c r="U15" s="47">
        <v>44032</v>
      </c>
      <c r="V15" s="29"/>
      <c r="W15" s="29"/>
      <c r="X15" s="32"/>
      <c r="Y15" s="32"/>
      <c r="Z15" s="29"/>
      <c r="AA15" s="87"/>
      <c r="AB15" s="29"/>
      <c r="AC15" s="29"/>
      <c r="AD15" s="29"/>
      <c r="AE15" s="214"/>
    </row>
    <row r="16" s="2" customFormat="1" ht="24" customHeight="1" spans="1:31">
      <c r="A16" s="32">
        <v>11</v>
      </c>
      <c r="B16" s="32" t="s">
        <v>37</v>
      </c>
      <c r="C16" s="32">
        <v>132.83</v>
      </c>
      <c r="D16" s="161">
        <f t="shared" si="6"/>
        <v>3984.9</v>
      </c>
      <c r="E16" s="162">
        <f t="shared" si="7"/>
        <v>996.225</v>
      </c>
      <c r="F16" s="156">
        <f>'[1]6月'!H15</f>
        <v>2774</v>
      </c>
      <c r="G16" s="157">
        <f>'[1]6月'!I15</f>
        <v>0</v>
      </c>
      <c r="H16" s="157">
        <v>0</v>
      </c>
      <c r="I16" s="157">
        <f>'[1]7月'!I15</f>
        <v>0</v>
      </c>
      <c r="J16" s="29">
        <v>0</v>
      </c>
      <c r="K16" s="29">
        <f>'[1]8月'!I15</f>
        <v>0</v>
      </c>
      <c r="L16" s="29"/>
      <c r="M16" s="29"/>
      <c r="N16" s="29"/>
      <c r="O16" s="29"/>
      <c r="P16" s="29">
        <v>2400</v>
      </c>
      <c r="Q16" s="29">
        <v>2400</v>
      </c>
      <c r="R16" s="203">
        <f t="shared" si="2"/>
        <v>1</v>
      </c>
      <c r="S16" s="29" t="s">
        <v>418</v>
      </c>
      <c r="T16" s="203" t="s">
        <v>21</v>
      </c>
      <c r="U16" s="47">
        <v>44092</v>
      </c>
      <c r="V16" s="29"/>
      <c r="W16" s="29"/>
      <c r="X16" s="32"/>
      <c r="Y16" s="32"/>
      <c r="Z16" s="29"/>
      <c r="AA16" s="87"/>
      <c r="AB16" s="29"/>
      <c r="AC16" s="29"/>
      <c r="AD16" s="29"/>
      <c r="AE16" s="214"/>
    </row>
    <row r="17" s="2" customFormat="1" ht="18" customHeight="1" spans="1:31">
      <c r="A17" s="32">
        <v>12</v>
      </c>
      <c r="B17" s="32" t="s">
        <v>39</v>
      </c>
      <c r="C17" s="32">
        <v>167.66</v>
      </c>
      <c r="D17" s="161">
        <f t="shared" si="6"/>
        <v>5029.8</v>
      </c>
      <c r="E17" s="162">
        <f t="shared" si="7"/>
        <v>1257.45</v>
      </c>
      <c r="F17" s="156">
        <f>'[1]6月'!H16</f>
        <v>556.7</v>
      </c>
      <c r="G17" s="157">
        <f>'[1]6月'!I16</f>
        <v>556.7</v>
      </c>
      <c r="H17" s="157">
        <f>'[1]7月'!H16</f>
        <v>1195.1</v>
      </c>
      <c r="I17" s="157">
        <f>'[1]7月'!I16</f>
        <v>1195.1</v>
      </c>
      <c r="J17" s="29">
        <f>'[1]8月'!H16</f>
        <v>1229.3</v>
      </c>
      <c r="K17" s="29">
        <f>'[1]8月'!I16</f>
        <v>1229.3</v>
      </c>
      <c r="L17" s="29">
        <v>756.2</v>
      </c>
      <c r="M17" s="29">
        <v>756.2</v>
      </c>
      <c r="N17" s="29">
        <v>121.6</v>
      </c>
      <c r="O17" s="29">
        <v>121.6</v>
      </c>
      <c r="P17" s="29">
        <f t="shared" si="9"/>
        <v>3858.9</v>
      </c>
      <c r="Q17" s="29">
        <f t="shared" ref="Q17:Q23" si="10">G17+I17+K17+M17+O17</f>
        <v>3858.9</v>
      </c>
      <c r="R17" s="203">
        <f t="shared" si="2"/>
        <v>1</v>
      </c>
      <c r="S17" s="29" t="s">
        <v>430</v>
      </c>
      <c r="T17" s="203" t="s">
        <v>506</v>
      </c>
      <c r="U17" s="47">
        <v>44040</v>
      </c>
      <c r="V17" s="29"/>
      <c r="W17" s="29"/>
      <c r="X17" s="32"/>
      <c r="Y17" s="32"/>
      <c r="Z17" s="29"/>
      <c r="AA17" s="87"/>
      <c r="AB17" s="29"/>
      <c r="AC17" s="29"/>
      <c r="AD17" s="29"/>
      <c r="AE17" s="214"/>
    </row>
    <row r="18" s="2" customFormat="1" ht="18" customHeight="1" spans="1:31">
      <c r="A18" s="32">
        <v>13</v>
      </c>
      <c r="B18" s="32" t="s">
        <v>40</v>
      </c>
      <c r="C18" s="32">
        <v>131.87</v>
      </c>
      <c r="D18" s="161">
        <f t="shared" si="6"/>
        <v>3956.1</v>
      </c>
      <c r="E18" s="162">
        <f t="shared" si="7"/>
        <v>989.025</v>
      </c>
      <c r="F18" s="156" t="s">
        <v>497</v>
      </c>
      <c r="G18" s="157">
        <f>'[1]6月'!I17</f>
        <v>0</v>
      </c>
      <c r="H18" s="157" t="s">
        <v>497</v>
      </c>
      <c r="I18" s="157">
        <f>'[1]7月'!I17</f>
        <v>0</v>
      </c>
      <c r="J18" s="29">
        <f>'[1]8月'!H17</f>
        <v>0</v>
      </c>
      <c r="K18" s="29">
        <f>'[1]8月'!I17</f>
        <v>0</v>
      </c>
      <c r="L18" s="29"/>
      <c r="M18" s="29"/>
      <c r="N18" s="29"/>
      <c r="O18" s="29"/>
      <c r="P18" s="157">
        <v>0</v>
      </c>
      <c r="Q18" s="29">
        <f t="shared" si="10"/>
        <v>0</v>
      </c>
      <c r="R18" s="203" t="e">
        <f t="shared" si="2"/>
        <v>#DIV/0!</v>
      </c>
      <c r="S18" s="29"/>
      <c r="T18" s="203"/>
      <c r="U18" s="203"/>
      <c r="V18" s="29"/>
      <c r="W18" s="29"/>
      <c r="X18" s="32"/>
      <c r="Y18" s="32"/>
      <c r="Z18" s="29"/>
      <c r="AA18" s="87"/>
      <c r="AB18" s="29"/>
      <c r="AC18" s="29"/>
      <c r="AD18" s="29"/>
      <c r="AE18" s="214"/>
    </row>
    <row r="19" s="2" customFormat="1" ht="18" customHeight="1" spans="1:31">
      <c r="A19" s="32">
        <v>14</v>
      </c>
      <c r="B19" s="32" t="s">
        <v>42</v>
      </c>
      <c r="C19" s="32">
        <v>132.83</v>
      </c>
      <c r="D19" s="161">
        <f t="shared" si="6"/>
        <v>3984.9</v>
      </c>
      <c r="E19" s="162">
        <f t="shared" si="7"/>
        <v>996.225</v>
      </c>
      <c r="F19" s="156">
        <f>'[1]6月'!H18</f>
        <v>199.5</v>
      </c>
      <c r="G19" s="157">
        <f>'[1]6月'!I18</f>
        <v>0</v>
      </c>
      <c r="H19" s="157">
        <f>'[1]7月'!H18</f>
        <v>361</v>
      </c>
      <c r="I19" s="157">
        <f>'[1]7月'!I18</f>
        <v>0</v>
      </c>
      <c r="J19" s="29">
        <f>'[1]8月'!H18</f>
        <v>1122.9</v>
      </c>
      <c r="K19" s="29">
        <f>'[1]8月'!I18</f>
        <v>0</v>
      </c>
      <c r="L19" s="197">
        <v>161.5</v>
      </c>
      <c r="M19" s="197">
        <v>1844.9</v>
      </c>
      <c r="N19" s="197"/>
      <c r="O19" s="197"/>
      <c r="P19" s="29">
        <f t="shared" si="9"/>
        <v>1844.9</v>
      </c>
      <c r="Q19" s="29">
        <f t="shared" si="10"/>
        <v>1844.9</v>
      </c>
      <c r="R19" s="203">
        <f t="shared" si="2"/>
        <v>1</v>
      </c>
      <c r="S19" s="197" t="s">
        <v>430</v>
      </c>
      <c r="T19" s="203" t="s">
        <v>21</v>
      </c>
      <c r="U19" s="47">
        <v>44103</v>
      </c>
      <c r="V19" s="29"/>
      <c r="W19" s="29"/>
      <c r="X19" s="32"/>
      <c r="Y19" s="32"/>
      <c r="Z19" s="29"/>
      <c r="AA19" s="87"/>
      <c r="AB19" s="29"/>
      <c r="AC19" s="29"/>
      <c r="AD19" s="29"/>
      <c r="AE19" s="214"/>
    </row>
    <row r="20" s="2" customFormat="1" ht="18" customHeight="1" spans="1:31">
      <c r="A20" s="32">
        <v>15</v>
      </c>
      <c r="B20" s="32" t="s">
        <v>44</v>
      </c>
      <c r="C20" s="32">
        <v>167.66</v>
      </c>
      <c r="D20" s="161">
        <f t="shared" si="6"/>
        <v>5029.8</v>
      </c>
      <c r="E20" s="162">
        <f t="shared" si="7"/>
        <v>1257.45</v>
      </c>
      <c r="F20" s="156" t="s">
        <v>497</v>
      </c>
      <c r="G20" s="157">
        <v>0</v>
      </c>
      <c r="H20" s="157">
        <v>0</v>
      </c>
      <c r="I20" s="157">
        <f>'[1]7月'!I19</f>
        <v>0</v>
      </c>
      <c r="J20" s="29">
        <f>'[1]8月'!H19</f>
        <v>0</v>
      </c>
      <c r="K20" s="29">
        <f>'[1]8月'!I19</f>
        <v>0</v>
      </c>
      <c r="L20" s="29"/>
      <c r="M20" s="29"/>
      <c r="N20" s="29"/>
      <c r="O20" s="29"/>
      <c r="P20" s="157">
        <v>0</v>
      </c>
      <c r="Q20" s="29">
        <f t="shared" si="10"/>
        <v>0</v>
      </c>
      <c r="R20" s="203" t="e">
        <f t="shared" si="2"/>
        <v>#DIV/0!</v>
      </c>
      <c r="S20" s="29"/>
      <c r="T20" s="203"/>
      <c r="U20" s="203"/>
      <c r="V20" s="29"/>
      <c r="W20" s="29"/>
      <c r="X20" s="32"/>
      <c r="Y20" s="32"/>
      <c r="Z20" s="47"/>
      <c r="AA20" s="87"/>
      <c r="AB20" s="29"/>
      <c r="AC20" s="29"/>
      <c r="AD20" s="29"/>
      <c r="AE20" s="214"/>
    </row>
    <row r="21" s="2" customFormat="1" ht="18" customHeight="1" spans="1:31">
      <c r="A21" s="32">
        <v>16</v>
      </c>
      <c r="B21" s="32" t="s">
        <v>47</v>
      </c>
      <c r="C21" s="32">
        <v>131.87</v>
      </c>
      <c r="D21" s="161">
        <f t="shared" si="6"/>
        <v>3956.1</v>
      </c>
      <c r="E21" s="162">
        <f t="shared" si="7"/>
        <v>989.025</v>
      </c>
      <c r="F21" s="156">
        <f>'[1]6月'!H20</f>
        <v>3956.1</v>
      </c>
      <c r="G21" s="157">
        <f>'[1]6月'!I20</f>
        <v>3956.1</v>
      </c>
      <c r="H21" s="157">
        <f>'[1]7月'!H20</f>
        <v>0</v>
      </c>
      <c r="I21" s="157">
        <v>0</v>
      </c>
      <c r="J21" s="29">
        <f>'[1]8月'!H20</f>
        <v>0</v>
      </c>
      <c r="K21" s="29">
        <f>'[1]8月'!I20</f>
        <v>0</v>
      </c>
      <c r="L21" s="29"/>
      <c r="M21" s="29"/>
      <c r="N21" s="29"/>
      <c r="O21" s="29"/>
      <c r="P21" s="29">
        <f t="shared" ref="P21:P26" si="11">F21+H21+J21+L21+N21</f>
        <v>3956.1</v>
      </c>
      <c r="Q21" s="29">
        <f t="shared" si="10"/>
        <v>3956.1</v>
      </c>
      <c r="R21" s="203">
        <f t="shared" si="2"/>
        <v>1</v>
      </c>
      <c r="S21" s="29" t="s">
        <v>418</v>
      </c>
      <c r="T21" s="203" t="s">
        <v>21</v>
      </c>
      <c r="U21" s="47">
        <v>44025</v>
      </c>
      <c r="V21" s="29"/>
      <c r="W21" s="29"/>
      <c r="X21" s="206"/>
      <c r="Y21" s="217"/>
      <c r="Z21" s="47"/>
      <c r="AA21" s="87"/>
      <c r="AB21" s="29"/>
      <c r="AC21" s="29"/>
      <c r="AD21" s="29"/>
      <c r="AE21" s="214"/>
    </row>
    <row r="22" s="130" customFormat="1" ht="18" customHeight="1" spans="1:31">
      <c r="A22" s="174">
        <v>17</v>
      </c>
      <c r="B22" s="174" t="s">
        <v>49</v>
      </c>
      <c r="C22" s="174">
        <v>132.83</v>
      </c>
      <c r="D22" s="175">
        <f t="shared" si="6"/>
        <v>3984.9</v>
      </c>
      <c r="E22" s="176">
        <f t="shared" si="7"/>
        <v>996.225</v>
      </c>
      <c r="F22" s="174" t="s">
        <v>497</v>
      </c>
      <c r="G22" s="166">
        <f>'[1]6月'!I21</f>
        <v>0</v>
      </c>
      <c r="H22" s="166" t="s">
        <v>497</v>
      </c>
      <c r="I22" s="166">
        <f>'[1]7月'!I21</f>
        <v>0</v>
      </c>
      <c r="J22" s="199">
        <f>'[1]8月'!H21</f>
        <v>62.7</v>
      </c>
      <c r="K22" s="199">
        <f>'[1]8月'!I21</f>
        <v>0</v>
      </c>
      <c r="L22" s="199">
        <v>2948.8</v>
      </c>
      <c r="M22" s="199"/>
      <c r="N22" s="199">
        <v>0</v>
      </c>
      <c r="O22" s="199"/>
      <c r="P22" s="166">
        <f>J22+L22</f>
        <v>3011.5</v>
      </c>
      <c r="Q22" s="199">
        <f t="shared" si="10"/>
        <v>0</v>
      </c>
      <c r="R22" s="204">
        <f t="shared" si="2"/>
        <v>0</v>
      </c>
      <c r="S22" s="199"/>
      <c r="T22" s="204"/>
      <c r="U22" s="204"/>
      <c r="V22" s="199"/>
      <c r="W22" s="199"/>
      <c r="X22" s="174"/>
      <c r="Y22" s="174"/>
      <c r="Z22" s="199"/>
      <c r="AA22" s="215"/>
      <c r="AB22" s="199"/>
      <c r="AC22" s="199"/>
      <c r="AD22" s="199"/>
      <c r="AE22" s="216"/>
    </row>
    <row r="23" s="2" customFormat="1" ht="18" customHeight="1" spans="1:31">
      <c r="A23" s="32">
        <v>18</v>
      </c>
      <c r="B23" s="32" t="s">
        <v>51</v>
      </c>
      <c r="C23" s="32">
        <v>167.66</v>
      </c>
      <c r="D23" s="161">
        <f t="shared" si="6"/>
        <v>5029.8</v>
      </c>
      <c r="E23" s="162">
        <f t="shared" si="7"/>
        <v>1257.45</v>
      </c>
      <c r="F23" s="156" t="s">
        <v>497</v>
      </c>
      <c r="G23" s="157">
        <f>'[1]6月'!I22</f>
        <v>0</v>
      </c>
      <c r="H23" s="157">
        <f>'[1]7月'!H22</f>
        <v>0</v>
      </c>
      <c r="I23" s="157">
        <f>'[1]7月'!I22</f>
        <v>0</v>
      </c>
      <c r="J23" s="29">
        <f>'[1]8月'!H22</f>
        <v>0</v>
      </c>
      <c r="K23" s="29">
        <f>'[1]8月'!I22</f>
        <v>0</v>
      </c>
      <c r="L23" s="29"/>
      <c r="M23" s="29"/>
      <c r="N23" s="29"/>
      <c r="O23" s="29"/>
      <c r="P23" s="157">
        <v>0</v>
      </c>
      <c r="Q23" s="29">
        <f t="shared" si="10"/>
        <v>0</v>
      </c>
      <c r="R23" s="203" t="e">
        <f t="shared" si="2"/>
        <v>#DIV/0!</v>
      </c>
      <c r="S23" s="29"/>
      <c r="T23" s="203"/>
      <c r="U23" s="203"/>
      <c r="V23" s="29"/>
      <c r="W23" s="29"/>
      <c r="X23" s="32"/>
      <c r="Y23" s="32"/>
      <c r="Z23" s="29"/>
      <c r="AA23" s="87"/>
      <c r="AB23" s="29"/>
      <c r="AC23" s="29"/>
      <c r="AD23" s="29"/>
      <c r="AE23" s="214"/>
    </row>
    <row r="24" s="2" customFormat="1" ht="18" customHeight="1" spans="1:31">
      <c r="A24" s="32">
        <v>19</v>
      </c>
      <c r="B24" s="32" t="s">
        <v>53</v>
      </c>
      <c r="C24" s="32">
        <v>131.87</v>
      </c>
      <c r="D24" s="161">
        <f t="shared" si="6"/>
        <v>3956.1</v>
      </c>
      <c r="E24" s="162">
        <f t="shared" si="7"/>
        <v>989.025</v>
      </c>
      <c r="F24" s="156">
        <f>'[1]6月'!H23</f>
        <v>62.7</v>
      </c>
      <c r="G24" s="157">
        <f>'[1]6月'!I23</f>
        <v>0</v>
      </c>
      <c r="H24" s="157">
        <f>'[1]7月'!H23</f>
        <v>226.1</v>
      </c>
      <c r="I24" s="157">
        <f>'[1]7月'!I23</f>
        <v>0</v>
      </c>
      <c r="J24" s="29">
        <f>'[1]8月'!H23</f>
        <v>606.1</v>
      </c>
      <c r="K24" s="29">
        <f>'[1]8月'!I23</f>
        <v>0</v>
      </c>
      <c r="L24" s="29">
        <v>85.5</v>
      </c>
      <c r="M24" s="29"/>
      <c r="N24" s="29">
        <v>0</v>
      </c>
      <c r="O24" s="29"/>
      <c r="P24" s="29">
        <f t="shared" si="11"/>
        <v>980.4</v>
      </c>
      <c r="Q24" s="29">
        <v>980.4</v>
      </c>
      <c r="R24" s="203">
        <f t="shared" si="2"/>
        <v>1</v>
      </c>
      <c r="S24" s="29" t="s">
        <v>430</v>
      </c>
      <c r="T24" s="203" t="s">
        <v>21</v>
      </c>
      <c r="U24" s="47">
        <v>44117</v>
      </c>
      <c r="V24" s="29"/>
      <c r="W24" s="29"/>
      <c r="X24" s="32"/>
      <c r="Y24" s="32"/>
      <c r="Z24" s="29"/>
      <c r="AA24" s="87"/>
      <c r="AB24" s="29"/>
      <c r="AC24" s="29"/>
      <c r="AD24" s="29"/>
      <c r="AE24" s="214"/>
    </row>
    <row r="25" s="2" customFormat="1" ht="21" customHeight="1" spans="1:31">
      <c r="A25" s="154">
        <v>20</v>
      </c>
      <c r="B25" s="154" t="s">
        <v>55</v>
      </c>
      <c r="C25" s="154">
        <v>264.7</v>
      </c>
      <c r="D25" s="155">
        <f t="shared" si="6"/>
        <v>7941</v>
      </c>
      <c r="E25" s="155">
        <f t="shared" si="7"/>
        <v>1985.25</v>
      </c>
      <c r="F25" s="32" t="s">
        <v>497</v>
      </c>
      <c r="G25" s="157">
        <f>'[1]6月'!I24</f>
        <v>0</v>
      </c>
      <c r="H25" s="157">
        <f>'[1]7月'!H24</f>
        <v>0</v>
      </c>
      <c r="I25" s="157">
        <f>'[1]7月'!I24</f>
        <v>0</v>
      </c>
      <c r="J25" s="29">
        <f>'[1]8月'!H24</f>
        <v>0</v>
      </c>
      <c r="K25" s="29">
        <f>'[1]8月'!I24</f>
        <v>0</v>
      </c>
      <c r="L25" s="29"/>
      <c r="M25" s="29"/>
      <c r="N25" s="29"/>
      <c r="O25" s="29"/>
      <c r="P25" s="157">
        <v>0</v>
      </c>
      <c r="Q25" s="29">
        <f t="shared" ref="Q25:Q40" si="12">G25+I25+K25+M25+O25</f>
        <v>0</v>
      </c>
      <c r="R25" s="203" t="e">
        <f t="shared" si="2"/>
        <v>#DIV/0!</v>
      </c>
      <c r="S25" s="29"/>
      <c r="T25" s="203"/>
      <c r="U25" s="203"/>
      <c r="V25" s="29"/>
      <c r="W25" s="29"/>
      <c r="X25" s="32"/>
      <c r="Y25" s="32"/>
      <c r="Z25" s="29"/>
      <c r="AA25" s="87"/>
      <c r="AB25" s="29"/>
      <c r="AC25" s="29"/>
      <c r="AD25" s="29"/>
      <c r="AE25" s="214"/>
    </row>
    <row r="26" s="2" customFormat="1" ht="21" customHeight="1" spans="1:31">
      <c r="A26" s="158"/>
      <c r="B26" s="158"/>
      <c r="C26" s="158"/>
      <c r="D26" s="159"/>
      <c r="E26" s="160"/>
      <c r="F26" s="156">
        <f>'[1]6月'!H25</f>
        <v>0</v>
      </c>
      <c r="G26" s="157">
        <f>'[1]6月'!I25</f>
        <v>0</v>
      </c>
      <c r="H26" s="157">
        <f>'[1]7月'!H25</f>
        <v>0</v>
      </c>
      <c r="I26" s="157">
        <f>'[1]7月'!I25</f>
        <v>0</v>
      </c>
      <c r="J26" s="29">
        <f>'[1]8月'!H25</f>
        <v>0</v>
      </c>
      <c r="K26" s="29">
        <f>'[1]8月'!I25</f>
        <v>0</v>
      </c>
      <c r="L26" s="29"/>
      <c r="M26" s="29"/>
      <c r="N26" s="29"/>
      <c r="O26" s="29"/>
      <c r="P26" s="29">
        <f t="shared" si="11"/>
        <v>0</v>
      </c>
      <c r="Q26" s="29">
        <f t="shared" si="12"/>
        <v>0</v>
      </c>
      <c r="R26" s="203" t="e">
        <f t="shared" si="2"/>
        <v>#DIV/0!</v>
      </c>
      <c r="S26" s="29"/>
      <c r="T26" s="203"/>
      <c r="U26" s="203"/>
      <c r="V26" s="29"/>
      <c r="W26" s="29"/>
      <c r="X26" s="32"/>
      <c r="Y26" s="32"/>
      <c r="Z26" s="29"/>
      <c r="AA26" s="87"/>
      <c r="AB26" s="29"/>
      <c r="AC26" s="29"/>
      <c r="AD26" s="29"/>
      <c r="AE26" s="214"/>
    </row>
    <row r="27" s="130" customFormat="1" ht="21" customHeight="1" spans="1:31">
      <c r="A27" s="174">
        <v>21</v>
      </c>
      <c r="B27" s="174" t="s">
        <v>57</v>
      </c>
      <c r="C27" s="174">
        <v>167.66</v>
      </c>
      <c r="D27" s="175">
        <f t="shared" ref="D27:D30" si="13">C27*30</f>
        <v>5029.8</v>
      </c>
      <c r="E27" s="176">
        <f t="shared" ref="E27:E30" si="14">C27*7.5</f>
        <v>1257.45</v>
      </c>
      <c r="F27" s="165">
        <f>'[1]6月'!H26</f>
        <v>1157.1</v>
      </c>
      <c r="G27" s="166">
        <f>'[1]6月'!I26</f>
        <v>0</v>
      </c>
      <c r="H27" s="166">
        <f>'[1]7月'!H26</f>
        <v>2618.2</v>
      </c>
      <c r="I27" s="166">
        <f>'[1]7月'!I26</f>
        <v>0</v>
      </c>
      <c r="J27" s="199">
        <f>'[1]8月'!H26</f>
        <v>3551.1</v>
      </c>
      <c r="K27" s="199">
        <f>'[1]8月'!I26</f>
        <v>0</v>
      </c>
      <c r="L27" s="199">
        <v>2618.2</v>
      </c>
      <c r="M27" s="199"/>
      <c r="N27" s="199">
        <v>1153.3</v>
      </c>
      <c r="O27" s="199"/>
      <c r="P27" s="199">
        <v>5029.8</v>
      </c>
      <c r="Q27" s="199">
        <f t="shared" si="12"/>
        <v>0</v>
      </c>
      <c r="R27" s="204">
        <f t="shared" si="2"/>
        <v>0</v>
      </c>
      <c r="S27" s="199"/>
      <c r="T27" s="204"/>
      <c r="U27" s="204"/>
      <c r="V27" s="199"/>
      <c r="W27" s="199"/>
      <c r="X27" s="174"/>
      <c r="Y27" s="174"/>
      <c r="Z27" s="199"/>
      <c r="AA27" s="215"/>
      <c r="AB27" s="199"/>
      <c r="AC27" s="199"/>
      <c r="AD27" s="199"/>
      <c r="AE27" s="216"/>
    </row>
    <row r="28" s="2" customFormat="1" ht="21" customHeight="1" spans="1:31">
      <c r="A28" s="32">
        <v>22</v>
      </c>
      <c r="B28" s="32" t="s">
        <v>59</v>
      </c>
      <c r="C28" s="32">
        <v>264.7</v>
      </c>
      <c r="D28" s="161">
        <f t="shared" si="13"/>
        <v>7941</v>
      </c>
      <c r="E28" s="162">
        <f t="shared" si="14"/>
        <v>1985.25</v>
      </c>
      <c r="F28" s="32" t="s">
        <v>497</v>
      </c>
      <c r="G28" s="157">
        <f>'[1]6月'!I27</f>
        <v>0</v>
      </c>
      <c r="H28" s="157">
        <f>'[1]7月'!H27</f>
        <v>0</v>
      </c>
      <c r="I28" s="157">
        <f>'[1]7月'!I27</f>
        <v>0</v>
      </c>
      <c r="J28" s="29">
        <f>'[1]8月'!H27</f>
        <v>0</v>
      </c>
      <c r="K28" s="29">
        <f>'[1]8月'!I27</f>
        <v>0</v>
      </c>
      <c r="L28" s="29"/>
      <c r="M28" s="29"/>
      <c r="N28" s="29"/>
      <c r="O28" s="29"/>
      <c r="P28" s="157">
        <v>0</v>
      </c>
      <c r="Q28" s="29">
        <f t="shared" si="12"/>
        <v>0</v>
      </c>
      <c r="R28" s="203" t="e">
        <f t="shared" si="2"/>
        <v>#DIV/0!</v>
      </c>
      <c r="S28" s="29"/>
      <c r="T28" s="203"/>
      <c r="U28" s="203"/>
      <c r="V28" s="29"/>
      <c r="W28" s="29"/>
      <c r="X28" s="32"/>
      <c r="Y28" s="32"/>
      <c r="Z28" s="29"/>
      <c r="AA28" s="87"/>
      <c r="AB28" s="29"/>
      <c r="AC28" s="29"/>
      <c r="AD28" s="29"/>
      <c r="AE28" s="214"/>
    </row>
    <row r="29" s="2" customFormat="1" ht="21" customHeight="1" spans="1:31">
      <c r="A29" s="32">
        <v>23</v>
      </c>
      <c r="B29" s="32" t="s">
        <v>61</v>
      </c>
      <c r="C29" s="32">
        <v>167.66</v>
      </c>
      <c r="D29" s="161">
        <f t="shared" si="13"/>
        <v>5029.8</v>
      </c>
      <c r="E29" s="162">
        <f t="shared" si="14"/>
        <v>1257.45</v>
      </c>
      <c r="F29" s="156">
        <f>'[1]6月'!H28</f>
        <v>380</v>
      </c>
      <c r="G29" s="157">
        <f>'[1]6月'!I28</f>
        <v>0</v>
      </c>
      <c r="H29" s="157">
        <f>'[1]7月'!H28</f>
        <v>794.2</v>
      </c>
      <c r="I29" s="157">
        <f>'[1]7月'!I28</f>
        <v>0</v>
      </c>
      <c r="J29" s="29">
        <f>'[1]8月'!H28</f>
        <v>822.7</v>
      </c>
      <c r="K29" s="29">
        <f>'[1]8月'!I28</f>
        <v>0</v>
      </c>
      <c r="L29" s="29">
        <v>674.5</v>
      </c>
      <c r="M29" s="29">
        <v>2671.4</v>
      </c>
      <c r="N29" s="29"/>
      <c r="O29" s="29"/>
      <c r="P29" s="29">
        <f>F29+H29+J29+L29+N29</f>
        <v>2671.4</v>
      </c>
      <c r="Q29" s="29">
        <f t="shared" si="12"/>
        <v>2671.4</v>
      </c>
      <c r="R29" s="203">
        <f t="shared" si="2"/>
        <v>1</v>
      </c>
      <c r="S29" s="29" t="s">
        <v>507</v>
      </c>
      <c r="T29" s="203"/>
      <c r="U29" s="203"/>
      <c r="V29" s="29"/>
      <c r="W29" s="29"/>
      <c r="X29" s="32"/>
      <c r="Y29" s="32"/>
      <c r="Z29" s="29"/>
      <c r="AA29" s="87"/>
      <c r="AB29" s="29"/>
      <c r="AC29" s="29"/>
      <c r="AD29" s="29"/>
      <c r="AE29" s="214"/>
    </row>
    <row r="30" s="2" customFormat="1" ht="21" customHeight="1" spans="1:31">
      <c r="A30" s="154">
        <v>24</v>
      </c>
      <c r="B30" s="154" t="s">
        <v>63</v>
      </c>
      <c r="C30" s="154">
        <v>265.33</v>
      </c>
      <c r="D30" s="155">
        <f t="shared" si="13"/>
        <v>7959.9</v>
      </c>
      <c r="E30" s="155">
        <f t="shared" si="14"/>
        <v>1989.975</v>
      </c>
      <c r="F30" s="156" t="s">
        <v>497</v>
      </c>
      <c r="G30" s="157">
        <f>'[1]6月'!I29</f>
        <v>0</v>
      </c>
      <c r="H30" s="157">
        <f>'[1]7月'!H29</f>
        <v>0</v>
      </c>
      <c r="I30" s="157">
        <f>'[1]7月'!I29</f>
        <v>0</v>
      </c>
      <c r="J30" s="29">
        <f>'[1]8月'!H29</f>
        <v>0</v>
      </c>
      <c r="K30" s="29">
        <f>'[1]8月'!I29</f>
        <v>0</v>
      </c>
      <c r="L30" s="29"/>
      <c r="M30" s="29"/>
      <c r="N30" s="29"/>
      <c r="O30" s="29"/>
      <c r="P30" s="157">
        <v>0</v>
      </c>
      <c r="Q30" s="29">
        <f t="shared" si="12"/>
        <v>0</v>
      </c>
      <c r="R30" s="203" t="e">
        <f t="shared" si="2"/>
        <v>#DIV/0!</v>
      </c>
      <c r="S30" s="29"/>
      <c r="T30" s="203"/>
      <c r="U30" s="203"/>
      <c r="V30" s="29"/>
      <c r="W30" s="29"/>
      <c r="X30" s="32"/>
      <c r="Y30" s="32"/>
      <c r="Z30" s="29"/>
      <c r="AA30" s="87"/>
      <c r="AB30" s="29"/>
      <c r="AC30" s="29"/>
      <c r="AD30" s="29"/>
      <c r="AE30" s="214"/>
    </row>
    <row r="31" s="2" customFormat="1" ht="21" customHeight="1" spans="1:31">
      <c r="A31" s="158"/>
      <c r="B31" s="158"/>
      <c r="C31" s="158"/>
      <c r="D31" s="159"/>
      <c r="E31" s="160"/>
      <c r="F31" s="156" t="s">
        <v>497</v>
      </c>
      <c r="G31" s="157">
        <f>'[1]6月'!I30</f>
        <v>0</v>
      </c>
      <c r="H31" s="157">
        <f>'[1]7月'!H30</f>
        <v>0</v>
      </c>
      <c r="I31" s="157">
        <f>'[1]7月'!I30</f>
        <v>0</v>
      </c>
      <c r="J31" s="29">
        <f>'[1]8月'!H30</f>
        <v>0</v>
      </c>
      <c r="K31" s="29">
        <f>'[1]8月'!I30</f>
        <v>0</v>
      </c>
      <c r="L31" s="29"/>
      <c r="M31" s="29"/>
      <c r="N31" s="29"/>
      <c r="O31" s="29"/>
      <c r="P31" s="157">
        <v>0</v>
      </c>
      <c r="Q31" s="29">
        <f t="shared" si="12"/>
        <v>0</v>
      </c>
      <c r="R31" s="203" t="e">
        <f t="shared" si="2"/>
        <v>#DIV/0!</v>
      </c>
      <c r="S31" s="29"/>
      <c r="T31" s="203"/>
      <c r="U31" s="203"/>
      <c r="V31" s="29"/>
      <c r="W31" s="29"/>
      <c r="X31" s="32"/>
      <c r="Y31" s="32"/>
      <c r="Z31" s="29"/>
      <c r="AA31" s="87"/>
      <c r="AB31" s="29"/>
      <c r="AC31" s="29"/>
      <c r="AD31" s="29"/>
      <c r="AE31" s="214"/>
    </row>
    <row r="32" s="2" customFormat="1" ht="21" customHeight="1" spans="1:31">
      <c r="A32" s="32">
        <v>25</v>
      </c>
      <c r="B32" s="32" t="s">
        <v>65</v>
      </c>
      <c r="C32" s="32">
        <v>163.45</v>
      </c>
      <c r="D32" s="161">
        <f t="shared" ref="D32:D35" si="15">C32*30</f>
        <v>4903.5</v>
      </c>
      <c r="E32" s="162">
        <f t="shared" ref="E32:E35" si="16">C32*7.5</f>
        <v>1225.875</v>
      </c>
      <c r="F32" s="156" t="s">
        <v>497</v>
      </c>
      <c r="G32" s="157">
        <f>'[1]6月'!I31</f>
        <v>0</v>
      </c>
      <c r="H32" s="157">
        <f>'[1]7月'!H31</f>
        <v>0</v>
      </c>
      <c r="I32" s="157">
        <f>'[1]7月'!I31</f>
        <v>0</v>
      </c>
      <c r="J32" s="29">
        <f>'[1]8月'!H31</f>
        <v>0</v>
      </c>
      <c r="K32" s="29">
        <f>'[1]8月'!I31</f>
        <v>0</v>
      </c>
      <c r="L32" s="29"/>
      <c r="M32" s="29"/>
      <c r="N32" s="29"/>
      <c r="O32" s="29"/>
      <c r="P32" s="157">
        <v>0</v>
      </c>
      <c r="Q32" s="29">
        <f t="shared" si="12"/>
        <v>0</v>
      </c>
      <c r="R32" s="203" t="e">
        <f t="shared" si="2"/>
        <v>#DIV/0!</v>
      </c>
      <c r="S32" s="29"/>
      <c r="T32" s="203"/>
      <c r="U32" s="203"/>
      <c r="V32" s="29"/>
      <c r="W32" s="29"/>
      <c r="X32" s="32"/>
      <c r="Y32" s="32"/>
      <c r="Z32" s="29"/>
      <c r="AA32" s="87"/>
      <c r="AB32" s="29"/>
      <c r="AC32" s="29"/>
      <c r="AD32" s="29"/>
      <c r="AE32" s="214"/>
    </row>
    <row r="33" s="2" customFormat="1" ht="18" customHeight="1" spans="1:31">
      <c r="A33" s="32">
        <v>26</v>
      </c>
      <c r="B33" s="32" t="s">
        <v>66</v>
      </c>
      <c r="C33" s="32">
        <v>285.63</v>
      </c>
      <c r="D33" s="161">
        <f t="shared" si="15"/>
        <v>8568.9</v>
      </c>
      <c r="E33" s="162">
        <f t="shared" si="16"/>
        <v>2142.225</v>
      </c>
      <c r="F33" s="156">
        <f>'[1]6月'!H32</f>
        <v>0</v>
      </c>
      <c r="G33" s="157">
        <f>'[1]6月'!I32</f>
        <v>0</v>
      </c>
      <c r="H33" s="157">
        <f>'[1]7月'!H32</f>
        <v>0</v>
      </c>
      <c r="I33" s="157">
        <f>'[1]7月'!I32</f>
        <v>0</v>
      </c>
      <c r="J33" s="29">
        <f>'[1]8月'!H32</f>
        <v>0</v>
      </c>
      <c r="K33" s="29">
        <f>'[1]8月'!I32</f>
        <v>0</v>
      </c>
      <c r="L33" s="29"/>
      <c r="M33" s="29"/>
      <c r="N33" s="29" t="s">
        <v>508</v>
      </c>
      <c r="O33" s="29"/>
      <c r="P33" s="29">
        <v>0</v>
      </c>
      <c r="Q33" s="29">
        <f t="shared" si="12"/>
        <v>0</v>
      </c>
      <c r="R33" s="203" t="e">
        <f t="shared" si="2"/>
        <v>#DIV/0!</v>
      </c>
      <c r="S33" s="29"/>
      <c r="T33" s="203"/>
      <c r="U33" s="203"/>
      <c r="V33" s="29"/>
      <c r="W33" s="29"/>
      <c r="X33" s="32"/>
      <c r="Y33" s="32"/>
      <c r="Z33" s="29"/>
      <c r="AA33" s="87"/>
      <c r="AB33" s="29"/>
      <c r="AC33" s="29"/>
      <c r="AD33" s="29"/>
      <c r="AE33" s="214"/>
    </row>
    <row r="34" s="2" customFormat="1" ht="18" customHeight="1" spans="1:31">
      <c r="A34" s="32">
        <v>27</v>
      </c>
      <c r="B34" s="32" t="s">
        <v>68</v>
      </c>
      <c r="C34" s="32">
        <v>144.79</v>
      </c>
      <c r="D34" s="161">
        <f t="shared" si="15"/>
        <v>4343.7</v>
      </c>
      <c r="E34" s="162">
        <f t="shared" si="16"/>
        <v>1085.925</v>
      </c>
      <c r="F34" s="156">
        <f>'[1]6月'!H33</f>
        <v>0</v>
      </c>
      <c r="G34" s="157">
        <f>'[1]6月'!I33</f>
        <v>0</v>
      </c>
      <c r="H34" s="157">
        <f>'[1]7月'!H33</f>
        <v>0</v>
      </c>
      <c r="I34" s="157">
        <f>'[1]7月'!I33</f>
        <v>0</v>
      </c>
      <c r="J34" s="29">
        <f>'[1]8月'!H33</f>
        <v>0</v>
      </c>
      <c r="K34" s="29">
        <f>'[1]8月'!I33</f>
        <v>0</v>
      </c>
      <c r="L34" s="29">
        <v>0</v>
      </c>
      <c r="M34" s="29">
        <v>0</v>
      </c>
      <c r="N34" s="29">
        <v>0</v>
      </c>
      <c r="O34" s="29">
        <v>0</v>
      </c>
      <c r="P34" s="29">
        <f t="shared" ref="P34:P40" si="17">F34+H34+J34+L34+N34</f>
        <v>0</v>
      </c>
      <c r="Q34" s="29">
        <f t="shared" si="12"/>
        <v>0</v>
      </c>
      <c r="R34" s="203" t="e">
        <f t="shared" si="2"/>
        <v>#DIV/0!</v>
      </c>
      <c r="S34" s="29"/>
      <c r="T34" s="203"/>
      <c r="U34" s="203"/>
      <c r="V34" s="29"/>
      <c r="W34" s="29"/>
      <c r="X34" s="32"/>
      <c r="Y34" s="32"/>
      <c r="Z34" s="29"/>
      <c r="AA34" s="87"/>
      <c r="AB34" s="29"/>
      <c r="AC34" s="29"/>
      <c r="AD34" s="29"/>
      <c r="AE34" s="214"/>
    </row>
    <row r="35" s="2" customFormat="1" ht="18" customHeight="1" spans="1:31">
      <c r="A35" s="154">
        <v>28</v>
      </c>
      <c r="B35" s="154" t="s">
        <v>70</v>
      </c>
      <c r="C35" s="154">
        <v>276.12</v>
      </c>
      <c r="D35" s="155">
        <f t="shared" si="15"/>
        <v>8283.6</v>
      </c>
      <c r="E35" s="155">
        <f t="shared" si="16"/>
        <v>2070.9</v>
      </c>
      <c r="F35" s="156">
        <f>'[1]6月'!H34</f>
        <v>0</v>
      </c>
      <c r="G35" s="157">
        <f>'[1]6月'!I34</f>
        <v>0</v>
      </c>
      <c r="H35" s="157">
        <f>'[1]7月'!H34</f>
        <v>0</v>
      </c>
      <c r="I35" s="157">
        <f>'[1]7月'!I34</f>
        <v>0</v>
      </c>
      <c r="J35" s="29">
        <f>'[1]8月'!H34</f>
        <v>0</v>
      </c>
      <c r="K35" s="29">
        <f>'[1]8月'!I34</f>
        <v>0</v>
      </c>
      <c r="L35" s="29"/>
      <c r="M35" s="29"/>
      <c r="N35" s="29"/>
      <c r="O35" s="29">
        <v>3155.9</v>
      </c>
      <c r="P35" s="29">
        <v>3155.9</v>
      </c>
      <c r="Q35" s="29">
        <f t="shared" si="12"/>
        <v>3155.9</v>
      </c>
      <c r="R35" s="203">
        <f t="shared" si="2"/>
        <v>1</v>
      </c>
      <c r="S35" s="29" t="s">
        <v>430</v>
      </c>
      <c r="T35" s="203" t="s">
        <v>21</v>
      </c>
      <c r="U35" s="47">
        <v>44155</v>
      </c>
      <c r="V35" s="29"/>
      <c r="W35" s="29"/>
      <c r="X35" s="32"/>
      <c r="Y35" s="32"/>
      <c r="Z35" s="29"/>
      <c r="AA35" s="87"/>
      <c r="AB35" s="29"/>
      <c r="AC35" s="29"/>
      <c r="AD35" s="29"/>
      <c r="AE35" s="214"/>
    </row>
    <row r="36" s="2" customFormat="1" ht="18" customHeight="1" spans="1:31">
      <c r="A36" s="158"/>
      <c r="B36" s="158"/>
      <c r="C36" s="158"/>
      <c r="D36" s="159"/>
      <c r="E36" s="160"/>
      <c r="F36" s="156">
        <f>'[1]6月'!H35</f>
        <v>0</v>
      </c>
      <c r="G36" s="157">
        <f>'[1]6月'!I35</f>
        <v>0</v>
      </c>
      <c r="H36" s="157">
        <f>'[1]7月'!H35</f>
        <v>0</v>
      </c>
      <c r="I36" s="157">
        <f>'[1]7月'!I35</f>
        <v>0</v>
      </c>
      <c r="J36" s="29">
        <f>'[1]8月'!H35</f>
        <v>0</v>
      </c>
      <c r="K36" s="29">
        <f>'[1]8月'!I35</f>
        <v>0</v>
      </c>
      <c r="L36" s="29"/>
      <c r="M36" s="29"/>
      <c r="N36" s="29"/>
      <c r="O36" s="29">
        <v>2071</v>
      </c>
      <c r="P36" s="29">
        <v>2071</v>
      </c>
      <c r="Q36" s="29">
        <f t="shared" si="12"/>
        <v>2071</v>
      </c>
      <c r="R36" s="203">
        <f t="shared" si="2"/>
        <v>1</v>
      </c>
      <c r="S36" s="29" t="s">
        <v>430</v>
      </c>
      <c r="T36" s="203" t="s">
        <v>21</v>
      </c>
      <c r="U36" s="47">
        <v>44155</v>
      </c>
      <c r="V36" s="29"/>
      <c r="W36" s="29"/>
      <c r="X36" s="154"/>
      <c r="Y36" s="154"/>
      <c r="Z36" s="29"/>
      <c r="AA36" s="87"/>
      <c r="AB36" s="29"/>
      <c r="AC36" s="29"/>
      <c r="AD36" s="29"/>
      <c r="AE36" s="214"/>
    </row>
    <row r="37" s="2" customFormat="1" ht="18" customHeight="1" spans="1:31">
      <c r="A37" s="154">
        <v>29</v>
      </c>
      <c r="B37" s="154" t="s">
        <v>72</v>
      </c>
      <c r="C37" s="154">
        <v>274.75</v>
      </c>
      <c r="D37" s="155">
        <f t="shared" ref="D37:D41" si="18">C37*30</f>
        <v>8242.5</v>
      </c>
      <c r="E37" s="155">
        <f t="shared" ref="E37:E41" si="19">C37*7.5</f>
        <v>2060.625</v>
      </c>
      <c r="F37" s="156">
        <v>0</v>
      </c>
      <c r="G37" s="157">
        <f>'[1]6月'!I36</f>
        <v>0</v>
      </c>
      <c r="H37" s="157">
        <f>'[1]7月'!H36</f>
        <v>0</v>
      </c>
      <c r="I37" s="157">
        <f>'[1]7月'!I36</f>
        <v>0</v>
      </c>
      <c r="J37" s="29">
        <v>6800.06</v>
      </c>
      <c r="K37" s="29">
        <v>6800.06</v>
      </c>
      <c r="L37" s="29"/>
      <c r="M37" s="29"/>
      <c r="N37" s="29"/>
      <c r="O37" s="29"/>
      <c r="P37" s="29">
        <f t="shared" si="17"/>
        <v>6800.06</v>
      </c>
      <c r="Q37" s="29">
        <f t="shared" si="12"/>
        <v>6800.06</v>
      </c>
      <c r="R37" s="203">
        <f t="shared" si="2"/>
        <v>1</v>
      </c>
      <c r="S37" s="29" t="s">
        <v>509</v>
      </c>
      <c r="T37" s="203" t="s">
        <v>21</v>
      </c>
      <c r="U37" s="47">
        <v>44074</v>
      </c>
      <c r="V37" s="29" t="s">
        <v>510</v>
      </c>
      <c r="W37" s="29"/>
      <c r="X37" s="154"/>
      <c r="Y37" s="154"/>
      <c r="Z37" s="47"/>
      <c r="AA37" s="87"/>
      <c r="AB37" s="29"/>
      <c r="AC37" s="29"/>
      <c r="AD37" s="29"/>
      <c r="AE37" s="214"/>
    </row>
    <row r="38" s="2" customFormat="1" ht="18" customHeight="1" spans="1:31">
      <c r="A38" s="158"/>
      <c r="B38" s="158"/>
      <c r="C38" s="158"/>
      <c r="D38" s="159"/>
      <c r="E38" s="160"/>
      <c r="F38" s="156">
        <f>'[1]6月'!H37</f>
        <v>0</v>
      </c>
      <c r="G38" s="157">
        <f>'[1]6月'!I37</f>
        <v>0</v>
      </c>
      <c r="H38" s="157">
        <f>'[1]7月'!H37</f>
        <v>0</v>
      </c>
      <c r="I38" s="157">
        <f>'[1]7月'!I37</f>
        <v>0</v>
      </c>
      <c r="J38" s="29">
        <f>'[1]8月'!H37</f>
        <v>0</v>
      </c>
      <c r="K38" s="29">
        <f>'[1]8月'!I37</f>
        <v>0</v>
      </c>
      <c r="L38" s="29"/>
      <c r="M38" s="29"/>
      <c r="N38" s="29"/>
      <c r="O38" s="29"/>
      <c r="P38" s="29">
        <f t="shared" si="17"/>
        <v>0</v>
      </c>
      <c r="Q38" s="29">
        <f t="shared" si="12"/>
        <v>0</v>
      </c>
      <c r="R38" s="203" t="e">
        <f t="shared" si="2"/>
        <v>#DIV/0!</v>
      </c>
      <c r="S38" s="29"/>
      <c r="T38" s="203"/>
      <c r="U38" s="203"/>
      <c r="V38" s="29"/>
      <c r="W38" s="29"/>
      <c r="X38" s="154"/>
      <c r="Y38" s="154"/>
      <c r="Z38" s="47"/>
      <c r="AA38" s="87"/>
      <c r="AB38" s="29"/>
      <c r="AC38" s="29"/>
      <c r="AD38" s="29"/>
      <c r="AE38" s="214"/>
    </row>
    <row r="39" s="1" customFormat="1" ht="18" customHeight="1" spans="1:31">
      <c r="A39" s="177">
        <v>30</v>
      </c>
      <c r="B39" s="177" t="s">
        <v>74</v>
      </c>
      <c r="C39" s="177">
        <v>274.75</v>
      </c>
      <c r="D39" s="178">
        <f t="shared" si="18"/>
        <v>8242.5</v>
      </c>
      <c r="E39" s="178">
        <f t="shared" si="19"/>
        <v>2060.625</v>
      </c>
      <c r="F39" s="172">
        <f>'[1]6月'!H38</f>
        <v>0</v>
      </c>
      <c r="G39" s="173">
        <f>'[1]6月'!I38</f>
        <v>0</v>
      </c>
      <c r="H39" s="173">
        <f>'[1]7月'!H38</f>
        <v>0</v>
      </c>
      <c r="I39" s="173">
        <f>'[1]7月'!I38</f>
        <v>0</v>
      </c>
      <c r="J39" s="66">
        <f>'[1]8月'!H38</f>
        <v>0</v>
      </c>
      <c r="K39" s="66">
        <f>'[1]8月'!I38</f>
        <v>0</v>
      </c>
      <c r="L39" s="66">
        <v>0</v>
      </c>
      <c r="M39" s="66">
        <v>0</v>
      </c>
      <c r="N39" s="66">
        <v>174.8</v>
      </c>
      <c r="O39" s="66"/>
      <c r="P39" s="116">
        <f t="shared" si="17"/>
        <v>174.8</v>
      </c>
      <c r="Q39" s="116">
        <f t="shared" si="12"/>
        <v>0</v>
      </c>
      <c r="R39" s="205">
        <f t="shared" si="2"/>
        <v>0</v>
      </c>
      <c r="S39" s="34"/>
      <c r="T39" s="205"/>
      <c r="U39" s="205"/>
      <c r="V39" s="34"/>
      <c r="W39" s="34"/>
      <c r="X39" s="37"/>
      <c r="Y39" s="37"/>
      <c r="Z39" s="34"/>
      <c r="AA39" s="101"/>
      <c r="AB39" s="34"/>
      <c r="AC39" s="34"/>
      <c r="AD39" s="34"/>
      <c r="AE39" s="138"/>
    </row>
    <row r="40" s="1" customFormat="1" ht="18" customHeight="1" spans="1:31">
      <c r="A40" s="179"/>
      <c r="B40" s="179"/>
      <c r="C40" s="179"/>
      <c r="D40" s="180"/>
      <c r="E40" s="181"/>
      <c r="F40" s="172">
        <f>'[1]6月'!H39</f>
        <v>0</v>
      </c>
      <c r="G40" s="173">
        <f>'[1]6月'!I39</f>
        <v>0</v>
      </c>
      <c r="H40" s="173">
        <f>'[1]7月'!H39</f>
        <v>0</v>
      </c>
      <c r="I40" s="173">
        <f>'[1]7月'!I39</f>
        <v>0</v>
      </c>
      <c r="J40" s="66">
        <f>'[1]8月'!H39</f>
        <v>0</v>
      </c>
      <c r="K40" s="66">
        <f>'[1]8月'!I39</f>
        <v>0</v>
      </c>
      <c r="L40" s="66">
        <v>0</v>
      </c>
      <c r="M40" s="66">
        <v>0</v>
      </c>
      <c r="N40" s="66">
        <v>0</v>
      </c>
      <c r="O40" s="66">
        <v>0</v>
      </c>
      <c r="P40" s="116">
        <f t="shared" si="17"/>
        <v>0</v>
      </c>
      <c r="Q40" s="116">
        <f t="shared" si="12"/>
        <v>0</v>
      </c>
      <c r="R40" s="205" t="e">
        <f t="shared" si="2"/>
        <v>#DIV/0!</v>
      </c>
      <c r="S40" s="34"/>
      <c r="T40" s="205"/>
      <c r="U40" s="205"/>
      <c r="V40" s="34"/>
      <c r="W40" s="34"/>
      <c r="X40" s="37"/>
      <c r="Y40" s="37"/>
      <c r="Z40" s="34"/>
      <c r="AA40" s="101"/>
      <c r="AB40" s="34"/>
      <c r="AC40" s="34"/>
      <c r="AD40" s="34"/>
      <c r="AE40" s="138"/>
    </row>
    <row r="41" s="1" customFormat="1" ht="18" customHeight="1" spans="1:31">
      <c r="A41" s="177">
        <v>31</v>
      </c>
      <c r="B41" s="177" t="s">
        <v>76</v>
      </c>
      <c r="C41" s="177">
        <v>274.75</v>
      </c>
      <c r="D41" s="178">
        <f t="shared" si="18"/>
        <v>8242.5</v>
      </c>
      <c r="E41" s="178">
        <f t="shared" si="19"/>
        <v>2060.625</v>
      </c>
      <c r="F41" s="172">
        <v>0</v>
      </c>
      <c r="G41" s="173">
        <f>'[1]6月'!I40</f>
        <v>0</v>
      </c>
      <c r="H41" s="173">
        <f>'[1]7月'!H40</f>
        <v>0</v>
      </c>
      <c r="I41" s="173">
        <f>'[1]7月'!I40</f>
        <v>0</v>
      </c>
      <c r="J41" s="66">
        <f>'[1]8月'!H40</f>
        <v>0</v>
      </c>
      <c r="K41" s="66">
        <f>'[1]8月'!I40</f>
        <v>0</v>
      </c>
      <c r="L41" s="66"/>
      <c r="M41" s="66"/>
      <c r="N41" s="66">
        <v>1991.2</v>
      </c>
      <c r="O41" s="122"/>
      <c r="P41" s="116">
        <v>1991.2</v>
      </c>
      <c r="Q41" s="116"/>
      <c r="R41" s="205">
        <f t="shared" si="2"/>
        <v>0</v>
      </c>
      <c r="S41" s="34"/>
      <c r="T41" s="205"/>
      <c r="U41" s="205"/>
      <c r="V41" s="34"/>
      <c r="W41" s="34"/>
      <c r="X41" s="37"/>
      <c r="Y41" s="37"/>
      <c r="Z41" s="34"/>
      <c r="AA41" s="101"/>
      <c r="AB41" s="34"/>
      <c r="AC41" s="34"/>
      <c r="AD41" s="34"/>
      <c r="AE41" s="138"/>
    </row>
    <row r="42" s="1" customFormat="1" ht="18" customHeight="1" spans="1:31">
      <c r="A42" s="179"/>
      <c r="B42" s="179"/>
      <c r="C42" s="179"/>
      <c r="D42" s="180"/>
      <c r="E42" s="181"/>
      <c r="F42" s="172">
        <v>0</v>
      </c>
      <c r="G42" s="173">
        <f>'[1]6月'!I41</f>
        <v>0</v>
      </c>
      <c r="H42" s="173">
        <f>'[1]7月'!H41</f>
        <v>0</v>
      </c>
      <c r="I42" s="173">
        <f>'[1]7月'!I41</f>
        <v>0</v>
      </c>
      <c r="J42" s="66">
        <f>'[1]8月'!H41</f>
        <v>0</v>
      </c>
      <c r="K42" s="66">
        <f>'[1]8月'!I41</f>
        <v>0</v>
      </c>
      <c r="L42" s="66"/>
      <c r="M42" s="66"/>
      <c r="N42" s="66">
        <v>870.2</v>
      </c>
      <c r="O42" s="122"/>
      <c r="P42" s="116">
        <v>870.2</v>
      </c>
      <c r="Q42" s="116"/>
      <c r="R42" s="205">
        <f t="shared" si="2"/>
        <v>0</v>
      </c>
      <c r="S42" s="34"/>
      <c r="T42" s="205"/>
      <c r="U42" s="205"/>
      <c r="V42" s="34"/>
      <c r="W42" s="34"/>
      <c r="X42" s="37"/>
      <c r="Y42" s="37"/>
      <c r="Z42" s="34"/>
      <c r="AA42" s="101"/>
      <c r="AB42" s="34"/>
      <c r="AC42" s="34"/>
      <c r="AD42" s="34"/>
      <c r="AE42" s="138"/>
    </row>
    <row r="43" s="1" customFormat="1" ht="18" customHeight="1" spans="1:31">
      <c r="A43" s="177">
        <v>32</v>
      </c>
      <c r="B43" s="177" t="s">
        <v>79</v>
      </c>
      <c r="C43" s="177">
        <v>274.75</v>
      </c>
      <c r="D43" s="178">
        <f t="shared" ref="D43:D47" si="20">C43*30</f>
        <v>8242.5</v>
      </c>
      <c r="E43" s="178">
        <f t="shared" ref="E43:E47" si="21">C43*7.5</f>
        <v>2060.625</v>
      </c>
      <c r="F43" s="172">
        <v>0</v>
      </c>
      <c r="G43" s="173">
        <f>'[1]6月'!I42</f>
        <v>0</v>
      </c>
      <c r="H43" s="173">
        <v>0</v>
      </c>
      <c r="I43" s="173">
        <f>'[1]7月'!I42</f>
        <v>0</v>
      </c>
      <c r="J43" s="66">
        <v>0</v>
      </c>
      <c r="K43" s="66">
        <f>'[1]8月'!I42</f>
        <v>0</v>
      </c>
      <c r="L43" s="66"/>
      <c r="M43" s="66"/>
      <c r="N43" s="66">
        <v>3144.5</v>
      </c>
      <c r="O43" s="66"/>
      <c r="P43" s="116">
        <v>3144.5</v>
      </c>
      <c r="Q43" s="116">
        <f t="shared" ref="Q43:Q54" si="22">G43+I43+K43+M43+O43</f>
        <v>0</v>
      </c>
      <c r="R43" s="205">
        <f t="shared" si="2"/>
        <v>0</v>
      </c>
      <c r="S43" s="34"/>
      <c r="T43" s="205"/>
      <c r="U43" s="205"/>
      <c r="V43" s="34"/>
      <c r="W43" s="34"/>
      <c r="X43" s="37"/>
      <c r="Y43" s="37"/>
      <c r="Z43" s="34"/>
      <c r="AA43" s="101"/>
      <c r="AB43" s="34"/>
      <c r="AC43" s="34"/>
      <c r="AD43" s="34"/>
      <c r="AE43" s="138"/>
    </row>
    <row r="44" s="1" customFormat="1" ht="18" customHeight="1" spans="1:31">
      <c r="A44" s="182"/>
      <c r="B44" s="182"/>
      <c r="C44" s="182"/>
      <c r="D44" s="180"/>
      <c r="E44" s="181"/>
      <c r="F44" s="172">
        <f>'[1]6月'!H43</f>
        <v>0</v>
      </c>
      <c r="G44" s="173">
        <f>'[1]6月'!I43</f>
        <v>0</v>
      </c>
      <c r="H44" s="173">
        <v>0</v>
      </c>
      <c r="I44" s="173">
        <f>'[1]7月'!I43</f>
        <v>0</v>
      </c>
      <c r="J44" s="66">
        <v>0</v>
      </c>
      <c r="K44" s="66">
        <f>'[1]8月'!I43</f>
        <v>0</v>
      </c>
      <c r="L44" s="66"/>
      <c r="M44" s="66"/>
      <c r="N44" s="66">
        <v>2608.7</v>
      </c>
      <c r="O44" s="66"/>
      <c r="P44" s="116">
        <f t="shared" ref="P44:P46" si="23">F44+H44+J44+L44+N44</f>
        <v>2608.7</v>
      </c>
      <c r="Q44" s="116">
        <f t="shared" si="22"/>
        <v>0</v>
      </c>
      <c r="R44" s="205">
        <f t="shared" si="2"/>
        <v>0</v>
      </c>
      <c r="S44" s="34"/>
      <c r="T44" s="205"/>
      <c r="U44" s="205"/>
      <c r="V44" s="34"/>
      <c r="W44" s="34"/>
      <c r="X44" s="37"/>
      <c r="Y44" s="37"/>
      <c r="Z44" s="34"/>
      <c r="AA44" s="101"/>
      <c r="AB44" s="34"/>
      <c r="AC44" s="34"/>
      <c r="AD44" s="34"/>
      <c r="AE44" s="138"/>
    </row>
    <row r="45" s="2" customFormat="1" ht="18" customHeight="1" spans="1:31">
      <c r="A45" s="154">
        <v>33</v>
      </c>
      <c r="B45" s="154" t="s">
        <v>81</v>
      </c>
      <c r="C45" s="154">
        <v>274.75</v>
      </c>
      <c r="D45" s="155">
        <f t="shared" si="20"/>
        <v>8242.5</v>
      </c>
      <c r="E45" s="155">
        <f t="shared" si="21"/>
        <v>2060.625</v>
      </c>
      <c r="F45" s="156">
        <f>'[1]6月'!H44</f>
        <v>6315.6</v>
      </c>
      <c r="G45" s="157">
        <f>'[1]6月'!I44</f>
        <v>0</v>
      </c>
      <c r="H45" s="157">
        <f>'[1]7月'!H44</f>
        <v>0</v>
      </c>
      <c r="I45" s="157">
        <f>'[1]7月'!I44</f>
        <v>0</v>
      </c>
      <c r="J45" s="29">
        <f>'[1]8月'!H44</f>
        <v>0</v>
      </c>
      <c r="K45" s="29">
        <f>'[1]8月'!I44</f>
        <v>0</v>
      </c>
      <c r="L45" s="29"/>
      <c r="M45" s="29"/>
      <c r="N45" s="29"/>
      <c r="O45" s="29"/>
      <c r="P45" s="29">
        <f t="shared" si="23"/>
        <v>6315.6</v>
      </c>
      <c r="Q45" s="29">
        <v>6315.6</v>
      </c>
      <c r="R45" s="203">
        <f t="shared" si="2"/>
        <v>1</v>
      </c>
      <c r="S45" s="29" t="s">
        <v>430</v>
      </c>
      <c r="T45" s="203" t="s">
        <v>511</v>
      </c>
      <c r="U45" s="47">
        <v>44158</v>
      </c>
      <c r="V45" s="29" t="s">
        <v>512</v>
      </c>
      <c r="W45" s="29"/>
      <c r="X45" s="32"/>
      <c r="Y45" s="32"/>
      <c r="Z45" s="47"/>
      <c r="AA45" s="87"/>
      <c r="AB45" s="29"/>
      <c r="AC45" s="29"/>
      <c r="AD45" s="29"/>
      <c r="AE45" s="214"/>
    </row>
    <row r="46" s="2" customFormat="1" ht="18" customHeight="1" spans="1:31">
      <c r="A46" s="158"/>
      <c r="B46" s="158"/>
      <c r="C46" s="158"/>
      <c r="D46" s="159"/>
      <c r="E46" s="160"/>
      <c r="F46" s="156">
        <f>'[1]6月'!H45</f>
        <v>0</v>
      </c>
      <c r="G46" s="157">
        <f>'[1]6月'!I45</f>
        <v>0</v>
      </c>
      <c r="H46" s="157">
        <f>'[1]7月'!H45</f>
        <v>0</v>
      </c>
      <c r="I46" s="157">
        <f>'[1]7月'!I45</f>
        <v>0</v>
      </c>
      <c r="J46" s="29">
        <f>'[1]8月'!H45</f>
        <v>0</v>
      </c>
      <c r="K46" s="29">
        <f>'[1]8月'!I45</f>
        <v>0</v>
      </c>
      <c r="L46" s="29"/>
      <c r="M46" s="29"/>
      <c r="N46" s="29"/>
      <c r="O46" s="29"/>
      <c r="P46" s="29">
        <f t="shared" si="23"/>
        <v>0</v>
      </c>
      <c r="Q46" s="29">
        <f t="shared" si="22"/>
        <v>0</v>
      </c>
      <c r="R46" s="203" t="e">
        <f t="shared" si="2"/>
        <v>#DIV/0!</v>
      </c>
      <c r="S46" s="29"/>
      <c r="T46" s="203"/>
      <c r="U46" s="203"/>
      <c r="V46" s="29"/>
      <c r="W46" s="29"/>
      <c r="X46" s="207"/>
      <c r="Y46" s="218"/>
      <c r="Z46" s="47"/>
      <c r="AA46" s="87"/>
      <c r="AB46" s="29"/>
      <c r="AC46" s="29"/>
      <c r="AD46" s="29"/>
      <c r="AE46" s="214"/>
    </row>
    <row r="47" s="130" customFormat="1" ht="18" customHeight="1" spans="1:31">
      <c r="A47" s="163">
        <v>34</v>
      </c>
      <c r="B47" s="163" t="s">
        <v>82</v>
      </c>
      <c r="C47" s="163">
        <v>274.75</v>
      </c>
      <c r="D47" s="164">
        <f t="shared" si="20"/>
        <v>8242.5</v>
      </c>
      <c r="E47" s="164">
        <f t="shared" si="21"/>
        <v>2060.625</v>
      </c>
      <c r="F47" s="165">
        <v>0</v>
      </c>
      <c r="G47" s="166">
        <f>'[1]6月'!I46</f>
        <v>0</v>
      </c>
      <c r="H47" s="166">
        <f>'[1]7月'!H46</f>
        <v>0</v>
      </c>
      <c r="I47" s="166">
        <f>'[1]7月'!I46</f>
        <v>0</v>
      </c>
      <c r="J47" s="199">
        <v>0</v>
      </c>
      <c r="K47" s="199">
        <f>'[1]8月'!I46</f>
        <v>0</v>
      </c>
      <c r="L47" s="199"/>
      <c r="M47" s="199"/>
      <c r="N47" s="199"/>
      <c r="O47" s="199"/>
      <c r="P47" s="199">
        <v>4086.9</v>
      </c>
      <c r="Q47" s="199">
        <f t="shared" si="22"/>
        <v>0</v>
      </c>
      <c r="R47" s="204">
        <f t="shared" si="2"/>
        <v>0</v>
      </c>
      <c r="S47" s="199"/>
      <c r="T47" s="204"/>
      <c r="U47" s="204"/>
      <c r="V47" s="199"/>
      <c r="W47" s="199"/>
      <c r="X47" s="174"/>
      <c r="Y47" s="174"/>
      <c r="Z47" s="199"/>
      <c r="AA47" s="215"/>
      <c r="AB47" s="199"/>
      <c r="AC47" s="199"/>
      <c r="AD47" s="199"/>
      <c r="AE47" s="216"/>
    </row>
    <row r="48" s="130" customFormat="1" ht="18" customHeight="1" spans="1:31">
      <c r="A48" s="167"/>
      <c r="B48" s="167"/>
      <c r="C48" s="167"/>
      <c r="D48" s="168"/>
      <c r="E48" s="169"/>
      <c r="F48" s="165">
        <v>0</v>
      </c>
      <c r="G48" s="166">
        <f>'[1]6月'!I47</f>
        <v>0</v>
      </c>
      <c r="H48" s="166">
        <f>'[1]7月'!H47</f>
        <v>0</v>
      </c>
      <c r="I48" s="166">
        <f>'[1]7月'!I47</f>
        <v>0</v>
      </c>
      <c r="J48" s="199">
        <v>0</v>
      </c>
      <c r="K48" s="199">
        <f>'[1]8月'!I47</f>
        <v>0</v>
      </c>
      <c r="L48" s="199"/>
      <c r="M48" s="199"/>
      <c r="N48" s="199"/>
      <c r="O48" s="199"/>
      <c r="P48" s="199">
        <v>454.1</v>
      </c>
      <c r="Q48" s="199">
        <f t="shared" si="22"/>
        <v>0</v>
      </c>
      <c r="R48" s="204">
        <f t="shared" si="2"/>
        <v>0</v>
      </c>
      <c r="S48" s="199"/>
      <c r="T48" s="204"/>
      <c r="U48" s="204"/>
      <c r="V48" s="199"/>
      <c r="W48" s="199"/>
      <c r="X48" s="174"/>
      <c r="Y48" s="174"/>
      <c r="Z48" s="199"/>
      <c r="AA48" s="215"/>
      <c r="AB48" s="199"/>
      <c r="AC48" s="199"/>
      <c r="AD48" s="199"/>
      <c r="AE48" s="216"/>
    </row>
    <row r="49" s="130" customFormat="1" ht="18" customHeight="1" spans="1:31">
      <c r="A49" s="163">
        <v>35</v>
      </c>
      <c r="B49" s="163" t="s">
        <v>84</v>
      </c>
      <c r="C49" s="163">
        <v>274.75</v>
      </c>
      <c r="D49" s="164">
        <f t="shared" ref="D49:D53" si="24">C49*30</f>
        <v>8242.5</v>
      </c>
      <c r="E49" s="164">
        <f t="shared" ref="E49:E53" si="25">C49*7.5</f>
        <v>2060.625</v>
      </c>
      <c r="F49" s="165" t="s">
        <v>513</v>
      </c>
      <c r="G49" s="166">
        <f>'[1]6月'!I48</f>
        <v>0</v>
      </c>
      <c r="H49" s="166">
        <f>'[1]7月'!H48</f>
        <v>0</v>
      </c>
      <c r="I49" s="166">
        <f>'[1]7月'!I48</f>
        <v>0</v>
      </c>
      <c r="J49" s="199">
        <f>'[1]8月'!H48</f>
        <v>0</v>
      </c>
      <c r="K49" s="199">
        <f>'[1]8月'!I48</f>
        <v>0</v>
      </c>
      <c r="L49" s="199"/>
      <c r="M49" s="199"/>
      <c r="N49" s="199"/>
      <c r="O49" s="199"/>
      <c r="P49" s="199">
        <v>0</v>
      </c>
      <c r="Q49" s="199">
        <f t="shared" si="22"/>
        <v>0</v>
      </c>
      <c r="R49" s="204" t="e">
        <f t="shared" si="2"/>
        <v>#DIV/0!</v>
      </c>
      <c r="S49" s="199"/>
      <c r="T49" s="204"/>
      <c r="U49" s="204"/>
      <c r="V49" s="199"/>
      <c r="W49" s="199"/>
      <c r="X49" s="174"/>
      <c r="Y49" s="174"/>
      <c r="Z49" s="199"/>
      <c r="AA49" s="215"/>
      <c r="AB49" s="199"/>
      <c r="AC49" s="199"/>
      <c r="AD49" s="199"/>
      <c r="AE49" s="216"/>
    </row>
    <row r="50" s="130" customFormat="1" ht="18" customHeight="1" spans="1:31">
      <c r="A50" s="167"/>
      <c r="B50" s="167"/>
      <c r="C50" s="167"/>
      <c r="D50" s="168"/>
      <c r="E50" s="169"/>
      <c r="F50" s="165">
        <f>'[1]6月'!H49</f>
        <v>0</v>
      </c>
      <c r="G50" s="166">
        <f>'[1]6月'!I49</f>
        <v>0</v>
      </c>
      <c r="H50" s="166">
        <f>'[1]7月'!H49</f>
        <v>0</v>
      </c>
      <c r="I50" s="166">
        <f>'[1]7月'!I49</f>
        <v>0</v>
      </c>
      <c r="J50" s="199">
        <f>'[1]8月'!H49</f>
        <v>0</v>
      </c>
      <c r="K50" s="199">
        <f>'[1]8月'!I49</f>
        <v>0</v>
      </c>
      <c r="L50" s="199"/>
      <c r="M50" s="199"/>
      <c r="N50" s="199"/>
      <c r="O50" s="199"/>
      <c r="P50" s="199">
        <f>F50+H50+J50+L50+N50</f>
        <v>0</v>
      </c>
      <c r="Q50" s="199">
        <f t="shared" si="22"/>
        <v>0</v>
      </c>
      <c r="R50" s="204" t="e">
        <f t="shared" si="2"/>
        <v>#DIV/0!</v>
      </c>
      <c r="S50" s="199"/>
      <c r="T50" s="204"/>
      <c r="U50" s="204"/>
      <c r="V50" s="199"/>
      <c r="W50" s="199"/>
      <c r="X50" s="174"/>
      <c r="Y50" s="174"/>
      <c r="Z50" s="199"/>
      <c r="AA50" s="215"/>
      <c r="AB50" s="199"/>
      <c r="AC50" s="199"/>
      <c r="AD50" s="199"/>
      <c r="AE50" s="216"/>
    </row>
    <row r="51" s="2" customFormat="1" ht="18" customHeight="1" spans="1:31">
      <c r="A51" s="154">
        <v>36</v>
      </c>
      <c r="B51" s="154" t="s">
        <v>86</v>
      </c>
      <c r="C51" s="154">
        <v>274.75</v>
      </c>
      <c r="D51" s="155">
        <f t="shared" si="24"/>
        <v>8242.5</v>
      </c>
      <c r="E51" s="155">
        <f t="shared" si="25"/>
        <v>2060.625</v>
      </c>
      <c r="F51" s="156" t="s">
        <v>497</v>
      </c>
      <c r="G51" s="157">
        <f>'[1]6月'!I50</f>
        <v>0</v>
      </c>
      <c r="H51" s="157">
        <f>'[1]7月'!H50</f>
        <v>0</v>
      </c>
      <c r="I51" s="157">
        <f>'[1]7月'!I50</f>
        <v>0</v>
      </c>
      <c r="J51" s="29">
        <f>'[1]8月'!H50</f>
        <v>0</v>
      </c>
      <c r="K51" s="29">
        <f>'[1]8月'!I50</f>
        <v>0</v>
      </c>
      <c r="L51" s="29"/>
      <c r="M51" s="29"/>
      <c r="N51" s="29"/>
      <c r="O51" s="29"/>
      <c r="P51" s="157">
        <v>0</v>
      </c>
      <c r="Q51" s="29">
        <f t="shared" si="22"/>
        <v>0</v>
      </c>
      <c r="R51" s="203" t="e">
        <f t="shared" si="2"/>
        <v>#DIV/0!</v>
      </c>
      <c r="S51" s="29"/>
      <c r="T51" s="203"/>
      <c r="U51" s="203"/>
      <c r="V51" s="29"/>
      <c r="W51" s="29"/>
      <c r="X51" s="32"/>
      <c r="Y51" s="32"/>
      <c r="Z51" s="29"/>
      <c r="AA51" s="87"/>
      <c r="AB51" s="29"/>
      <c r="AC51" s="29"/>
      <c r="AD51" s="29"/>
      <c r="AE51" s="214"/>
    </row>
    <row r="52" s="2" customFormat="1" ht="18" customHeight="1" spans="1:31">
      <c r="A52" s="158"/>
      <c r="B52" s="158"/>
      <c r="C52" s="158"/>
      <c r="D52" s="159"/>
      <c r="E52" s="160"/>
      <c r="F52" s="156" t="s">
        <v>497</v>
      </c>
      <c r="G52" s="157">
        <f>'[1]6月'!I51</f>
        <v>0</v>
      </c>
      <c r="H52" s="157">
        <f>'[1]7月'!H51</f>
        <v>0</v>
      </c>
      <c r="I52" s="157">
        <f>'[1]7月'!I51</f>
        <v>0</v>
      </c>
      <c r="J52" s="29">
        <f>'[1]8月'!H51</f>
        <v>0</v>
      </c>
      <c r="K52" s="29">
        <f>'[1]8月'!I51</f>
        <v>0</v>
      </c>
      <c r="L52" s="29"/>
      <c r="M52" s="29"/>
      <c r="N52" s="29"/>
      <c r="O52" s="29"/>
      <c r="P52" s="157">
        <v>0</v>
      </c>
      <c r="Q52" s="29">
        <f t="shared" si="22"/>
        <v>0</v>
      </c>
      <c r="R52" s="203" t="e">
        <f t="shared" si="2"/>
        <v>#DIV/0!</v>
      </c>
      <c r="S52" s="29"/>
      <c r="T52" s="203"/>
      <c r="U52" s="203"/>
      <c r="V52" s="29"/>
      <c r="W52" s="29"/>
      <c r="X52" s="32"/>
      <c r="Y52" s="32"/>
      <c r="Z52" s="29"/>
      <c r="AA52" s="87"/>
      <c r="AB52" s="29"/>
      <c r="AC52" s="29"/>
      <c r="AD52" s="29"/>
      <c r="AE52" s="214"/>
    </row>
    <row r="53" s="2" customFormat="1" ht="19" customHeight="1" spans="1:31">
      <c r="A53" s="183">
        <v>37</v>
      </c>
      <c r="B53" s="183" t="s">
        <v>88</v>
      </c>
      <c r="C53" s="183">
        <v>274.75</v>
      </c>
      <c r="D53" s="155">
        <f t="shared" si="24"/>
        <v>8242.5</v>
      </c>
      <c r="E53" s="155">
        <f t="shared" si="25"/>
        <v>2060.625</v>
      </c>
      <c r="F53" s="156" t="s">
        <v>497</v>
      </c>
      <c r="G53" s="157">
        <f>'[1]6月'!I52</f>
        <v>0</v>
      </c>
      <c r="H53" s="157">
        <f>'[1]7月'!H52</f>
        <v>0</v>
      </c>
      <c r="I53" s="157">
        <f>'[1]7月'!I52</f>
        <v>0</v>
      </c>
      <c r="J53" s="29">
        <f>'[1]8月'!H52</f>
        <v>0</v>
      </c>
      <c r="K53" s="29">
        <f>'[1]8月'!I52</f>
        <v>0</v>
      </c>
      <c r="L53" s="29"/>
      <c r="M53" s="29"/>
      <c r="N53" s="29"/>
      <c r="O53" s="29"/>
      <c r="P53" s="157">
        <v>0</v>
      </c>
      <c r="Q53" s="29">
        <f t="shared" si="22"/>
        <v>0</v>
      </c>
      <c r="R53" s="203" t="e">
        <f t="shared" si="2"/>
        <v>#DIV/0!</v>
      </c>
      <c r="S53" s="29"/>
      <c r="T53" s="203"/>
      <c r="U53" s="203"/>
      <c r="V53" s="29"/>
      <c r="W53" s="29"/>
      <c r="X53" s="32"/>
      <c r="Y53" s="32"/>
      <c r="Z53" s="29"/>
      <c r="AA53" s="87"/>
      <c r="AB53" s="29"/>
      <c r="AC53" s="29"/>
      <c r="AD53" s="29"/>
      <c r="AE53" s="214"/>
    </row>
    <row r="54" s="2" customFormat="1" ht="18" customHeight="1" spans="1:31">
      <c r="A54" s="184"/>
      <c r="B54" s="184"/>
      <c r="C54" s="184"/>
      <c r="D54" s="159"/>
      <c r="E54" s="160"/>
      <c r="F54" s="156" t="s">
        <v>497</v>
      </c>
      <c r="G54" s="157">
        <f>'[1]6月'!I53</f>
        <v>0</v>
      </c>
      <c r="H54" s="157">
        <f>'[1]7月'!H53</f>
        <v>0</v>
      </c>
      <c r="I54" s="157">
        <f>'[1]7月'!I53</f>
        <v>0</v>
      </c>
      <c r="J54" s="29">
        <f>'[1]8月'!H53</f>
        <v>0</v>
      </c>
      <c r="K54" s="29">
        <f>'[1]8月'!I53</f>
        <v>0</v>
      </c>
      <c r="L54" s="29"/>
      <c r="M54" s="29"/>
      <c r="N54" s="29"/>
      <c r="O54" s="29"/>
      <c r="P54" s="157">
        <v>0</v>
      </c>
      <c r="Q54" s="29">
        <f t="shared" si="22"/>
        <v>0</v>
      </c>
      <c r="R54" s="203" t="e">
        <f t="shared" si="2"/>
        <v>#DIV/0!</v>
      </c>
      <c r="S54" s="29"/>
      <c r="T54" s="203"/>
      <c r="U54" s="203"/>
      <c r="V54" s="29"/>
      <c r="W54" s="29"/>
      <c r="X54" s="32"/>
      <c r="Y54" s="32"/>
      <c r="Z54" s="29"/>
      <c r="AA54" s="87"/>
      <c r="AB54" s="29"/>
      <c r="AC54" s="29"/>
      <c r="AD54" s="29"/>
      <c r="AE54" s="214"/>
    </row>
    <row r="55" s="2" customFormat="1" ht="18" customHeight="1" spans="1:31">
      <c r="A55" s="154">
        <v>38</v>
      </c>
      <c r="B55" s="154" t="s">
        <v>90</v>
      </c>
      <c r="C55" s="154">
        <v>274.75</v>
      </c>
      <c r="D55" s="155">
        <f t="shared" ref="D55:D58" si="26">C55*30</f>
        <v>8242.5</v>
      </c>
      <c r="E55" s="155">
        <f t="shared" ref="E55:E58" si="27">C55*7.5</f>
        <v>2060.625</v>
      </c>
      <c r="F55" s="156" t="s">
        <v>497</v>
      </c>
      <c r="G55" s="157" t="s">
        <v>157</v>
      </c>
      <c r="H55" s="157">
        <f>'[1]7月'!H54</f>
        <v>0</v>
      </c>
      <c r="I55" s="157">
        <f>'[1]7月'!I54</f>
        <v>0</v>
      </c>
      <c r="J55" s="29">
        <f>'[1]8月'!H54</f>
        <v>0</v>
      </c>
      <c r="K55" s="29">
        <f>'[1]8月'!I54</f>
        <v>0</v>
      </c>
      <c r="L55" s="29"/>
      <c r="M55" s="29"/>
      <c r="N55" s="29"/>
      <c r="O55" s="29"/>
      <c r="P55" s="157">
        <v>0</v>
      </c>
      <c r="Q55" s="29">
        <v>0</v>
      </c>
      <c r="R55" s="203" t="e">
        <f t="shared" si="2"/>
        <v>#DIV/0!</v>
      </c>
      <c r="S55" s="29"/>
      <c r="T55" s="203"/>
      <c r="U55" s="203"/>
      <c r="V55" s="29"/>
      <c r="W55" s="29"/>
      <c r="X55" s="32"/>
      <c r="Y55" s="32"/>
      <c r="Z55" s="29"/>
      <c r="AA55" s="87"/>
      <c r="AB55" s="29"/>
      <c r="AC55" s="29"/>
      <c r="AD55" s="29"/>
      <c r="AE55" s="214"/>
    </row>
    <row r="56" s="2" customFormat="1" ht="18" customHeight="1" spans="1:31">
      <c r="A56" s="158"/>
      <c r="B56" s="158"/>
      <c r="C56" s="158"/>
      <c r="D56" s="159"/>
      <c r="E56" s="160"/>
      <c r="F56" s="156" t="s">
        <v>497</v>
      </c>
      <c r="G56" s="157" t="s">
        <v>157</v>
      </c>
      <c r="H56" s="157">
        <f>'[1]7月'!H55</f>
        <v>0</v>
      </c>
      <c r="I56" s="157">
        <f>'[1]7月'!I55</f>
        <v>0</v>
      </c>
      <c r="J56" s="29">
        <f>'[1]8月'!H55</f>
        <v>0</v>
      </c>
      <c r="K56" s="29">
        <f>'[1]8月'!I55</f>
        <v>0</v>
      </c>
      <c r="L56" s="29"/>
      <c r="M56" s="29"/>
      <c r="N56" s="29"/>
      <c r="O56" s="29"/>
      <c r="P56" s="157">
        <v>0</v>
      </c>
      <c r="Q56" s="29">
        <v>0</v>
      </c>
      <c r="R56" s="203" t="e">
        <f t="shared" si="2"/>
        <v>#DIV/0!</v>
      </c>
      <c r="S56" s="29"/>
      <c r="T56" s="203"/>
      <c r="U56" s="203"/>
      <c r="V56" s="29"/>
      <c r="W56" s="29"/>
      <c r="X56" s="32"/>
      <c r="Y56" s="32"/>
      <c r="Z56" s="29"/>
      <c r="AA56" s="87"/>
      <c r="AB56" s="29"/>
      <c r="AC56" s="29"/>
      <c r="AD56" s="29"/>
      <c r="AE56" s="214"/>
    </row>
    <row r="57" s="2" customFormat="1" ht="18" customHeight="1" spans="1:31">
      <c r="A57" s="32">
        <v>39</v>
      </c>
      <c r="B57" s="32" t="s">
        <v>91</v>
      </c>
      <c r="C57" s="32">
        <v>274.75</v>
      </c>
      <c r="D57" s="161">
        <f t="shared" si="26"/>
        <v>8242.5</v>
      </c>
      <c r="E57" s="162">
        <f t="shared" si="27"/>
        <v>2060.625</v>
      </c>
      <c r="F57" s="156" t="s">
        <v>157</v>
      </c>
      <c r="G57" s="157" t="s">
        <v>497</v>
      </c>
      <c r="H57" s="157">
        <f>'[1]7月'!H56</f>
        <v>0</v>
      </c>
      <c r="I57" s="157">
        <f>'[1]7月'!I56</f>
        <v>0</v>
      </c>
      <c r="J57" s="29">
        <f>'[1]8月'!H56</f>
        <v>0</v>
      </c>
      <c r="K57" s="29">
        <f>'[1]8月'!I56</f>
        <v>0</v>
      </c>
      <c r="L57" s="29"/>
      <c r="M57" s="29"/>
      <c r="N57" s="29"/>
      <c r="O57" s="29"/>
      <c r="P57" s="29">
        <v>0</v>
      </c>
      <c r="Q57" s="29">
        <v>0</v>
      </c>
      <c r="R57" s="203" t="e">
        <f t="shared" si="2"/>
        <v>#DIV/0!</v>
      </c>
      <c r="S57" s="29"/>
      <c r="T57" s="203"/>
      <c r="U57" s="203"/>
      <c r="V57" s="29"/>
      <c r="W57" s="29"/>
      <c r="X57" s="32"/>
      <c r="Y57" s="32"/>
      <c r="Z57" s="29"/>
      <c r="AA57" s="87"/>
      <c r="AB57" s="29"/>
      <c r="AC57" s="29"/>
      <c r="AD57" s="29"/>
      <c r="AE57" s="214"/>
    </row>
    <row r="58" s="1" customFormat="1" ht="36" customHeight="1" spans="1:31">
      <c r="A58" s="177">
        <v>40</v>
      </c>
      <c r="B58" s="177" t="s">
        <v>93</v>
      </c>
      <c r="C58" s="177">
        <v>274.75</v>
      </c>
      <c r="D58" s="178">
        <f t="shared" si="26"/>
        <v>8242.5</v>
      </c>
      <c r="E58" s="178">
        <f t="shared" si="27"/>
        <v>2060.625</v>
      </c>
      <c r="F58" s="172">
        <f>'[1]6月'!H57</f>
        <v>8242.5</v>
      </c>
      <c r="G58" s="173">
        <f>'[1]6月'!I57</f>
        <v>0</v>
      </c>
      <c r="H58" s="173">
        <f>'[1]7月'!H57</f>
        <v>0</v>
      </c>
      <c r="I58" s="173">
        <f>'[1]7月'!I57</f>
        <v>0</v>
      </c>
      <c r="J58" s="66">
        <f>'[1]8月'!H57</f>
        <v>0</v>
      </c>
      <c r="K58" s="66">
        <f>'[1]8月'!I57</f>
        <v>0</v>
      </c>
      <c r="L58" s="66"/>
      <c r="M58" s="66"/>
      <c r="N58" s="66"/>
      <c r="O58" s="66"/>
      <c r="P58" s="116">
        <f t="shared" ref="P58:P61" si="28">F58+H58+J58+L58+N58</f>
        <v>8242.5</v>
      </c>
      <c r="Q58" s="116">
        <f t="shared" ref="Q58:Q63" si="29">G58+I58+K58+M58+O58</f>
        <v>0</v>
      </c>
      <c r="R58" s="205">
        <f t="shared" si="2"/>
        <v>0</v>
      </c>
      <c r="S58" s="34"/>
      <c r="T58" s="205"/>
      <c r="U58" s="205"/>
      <c r="V58" s="34"/>
      <c r="W58" s="34"/>
      <c r="X58" s="37"/>
      <c r="Y58" s="37"/>
      <c r="Z58" s="34"/>
      <c r="AA58" s="101"/>
      <c r="AB58" s="34"/>
      <c r="AC58" s="34"/>
      <c r="AD58" s="34"/>
      <c r="AE58" s="138"/>
    </row>
    <row r="59" s="1" customFormat="1" ht="18" customHeight="1" spans="1:31">
      <c r="A59" s="179"/>
      <c r="B59" s="179"/>
      <c r="C59" s="179"/>
      <c r="D59" s="180"/>
      <c r="E59" s="181"/>
      <c r="F59" s="172">
        <f>'[1]6月'!H58</f>
        <v>0</v>
      </c>
      <c r="G59" s="173">
        <f>'[1]6月'!I58</f>
        <v>0</v>
      </c>
      <c r="H59" s="173">
        <f>'[1]7月'!H58</f>
        <v>0</v>
      </c>
      <c r="I59" s="173">
        <f>'[1]7月'!I58</f>
        <v>0</v>
      </c>
      <c r="J59" s="66">
        <f>'[1]8月'!H58</f>
        <v>0</v>
      </c>
      <c r="K59" s="66">
        <f>'[1]8月'!I58</f>
        <v>0</v>
      </c>
      <c r="L59" s="66"/>
      <c r="M59" s="66"/>
      <c r="N59" s="66"/>
      <c r="O59" s="66"/>
      <c r="P59" s="116">
        <f t="shared" si="28"/>
        <v>0</v>
      </c>
      <c r="Q59" s="116">
        <f t="shared" si="29"/>
        <v>0</v>
      </c>
      <c r="R59" s="205" t="e">
        <f t="shared" si="2"/>
        <v>#DIV/0!</v>
      </c>
      <c r="S59" s="34"/>
      <c r="T59" s="205"/>
      <c r="U59" s="205"/>
      <c r="V59" s="34"/>
      <c r="W59" s="34"/>
      <c r="X59" s="37"/>
      <c r="Y59" s="37"/>
      <c r="Z59" s="34"/>
      <c r="AA59" s="101"/>
      <c r="AB59" s="34"/>
      <c r="AC59" s="34"/>
      <c r="AD59" s="34"/>
      <c r="AE59" s="138"/>
    </row>
    <row r="60" s="131" customFormat="1" ht="18" customHeight="1" spans="1:31">
      <c r="A60" s="185">
        <v>41</v>
      </c>
      <c r="B60" s="185" t="s">
        <v>95</v>
      </c>
      <c r="C60" s="185">
        <v>274.75</v>
      </c>
      <c r="D60" s="186">
        <f t="shared" ref="D60:D64" si="30">C60*30</f>
        <v>8242.5</v>
      </c>
      <c r="E60" s="186">
        <f t="shared" ref="E60:E64" si="31">C60*7.5</f>
        <v>2060.625</v>
      </c>
      <c r="F60" s="187">
        <v>0</v>
      </c>
      <c r="G60" s="188">
        <f>'[1]6月'!I59</f>
        <v>0</v>
      </c>
      <c r="H60" s="188">
        <f>'[1]7月'!H59</f>
        <v>0</v>
      </c>
      <c r="I60" s="188">
        <f>'[1]7月'!I59</f>
        <v>0</v>
      </c>
      <c r="J60" s="200">
        <f>'[1]8月'!H59</f>
        <v>0</v>
      </c>
      <c r="K60" s="200">
        <f>'[1]8月'!I59</f>
        <v>0</v>
      </c>
      <c r="L60" s="200">
        <v>0</v>
      </c>
      <c r="M60" s="200">
        <v>0</v>
      </c>
      <c r="N60" s="200">
        <v>562.4</v>
      </c>
      <c r="O60" s="200"/>
      <c r="P60" s="200">
        <f t="shared" si="28"/>
        <v>562.4</v>
      </c>
      <c r="Q60" s="200">
        <v>562.4</v>
      </c>
      <c r="R60" s="208">
        <f t="shared" si="2"/>
        <v>1</v>
      </c>
      <c r="S60" s="200"/>
      <c r="T60" s="208"/>
      <c r="U60" s="208"/>
      <c r="V60" s="200"/>
      <c r="W60" s="200"/>
      <c r="X60" s="209"/>
      <c r="Y60" s="209"/>
      <c r="Z60" s="200"/>
      <c r="AA60" s="219"/>
      <c r="AB60" s="200"/>
      <c r="AC60" s="200"/>
      <c r="AD60" s="200"/>
      <c r="AE60" s="220"/>
    </row>
    <row r="61" s="131" customFormat="1" ht="18" customHeight="1" spans="1:31">
      <c r="A61" s="189"/>
      <c r="B61" s="189"/>
      <c r="C61" s="189"/>
      <c r="D61" s="190"/>
      <c r="E61" s="191"/>
      <c r="F61" s="187">
        <v>0</v>
      </c>
      <c r="G61" s="188">
        <f>'[1]6月'!I60</f>
        <v>0</v>
      </c>
      <c r="H61" s="188">
        <v>0</v>
      </c>
      <c r="I61" s="188">
        <f>'[1]7月'!I60</f>
        <v>0</v>
      </c>
      <c r="J61" s="200">
        <f>'[1]8月'!H60</f>
        <v>0</v>
      </c>
      <c r="K61" s="200">
        <f>'[1]8月'!I60</f>
        <v>0</v>
      </c>
      <c r="L61" s="200">
        <v>0</v>
      </c>
      <c r="M61" s="200">
        <v>0</v>
      </c>
      <c r="N61" s="200">
        <v>2038.7</v>
      </c>
      <c r="O61" s="200"/>
      <c r="P61" s="200">
        <f t="shared" si="28"/>
        <v>2038.7</v>
      </c>
      <c r="Q61" s="200">
        <v>2038.7</v>
      </c>
      <c r="R61" s="208">
        <f t="shared" si="2"/>
        <v>1</v>
      </c>
      <c r="S61" s="200"/>
      <c r="T61" s="208"/>
      <c r="U61" s="208"/>
      <c r="V61" s="200"/>
      <c r="W61" s="200"/>
      <c r="X61" s="210"/>
      <c r="Y61" s="221"/>
      <c r="Z61" s="222"/>
      <c r="AA61" s="219"/>
      <c r="AB61" s="200"/>
      <c r="AC61" s="200"/>
      <c r="AD61" s="200"/>
      <c r="AE61" s="220"/>
    </row>
    <row r="62" s="2" customFormat="1" ht="17" customHeight="1" spans="1:31">
      <c r="A62" s="183">
        <v>42</v>
      </c>
      <c r="B62" s="183" t="s">
        <v>96</v>
      </c>
      <c r="C62" s="183">
        <v>274.75</v>
      </c>
      <c r="D62" s="155">
        <f t="shared" si="30"/>
        <v>8242.5</v>
      </c>
      <c r="E62" s="155">
        <f t="shared" si="31"/>
        <v>2060.625</v>
      </c>
      <c r="F62" s="156">
        <f>'[1]6月'!H61</f>
        <v>8242.5</v>
      </c>
      <c r="G62" s="157">
        <f>'[1]6月'!I61</f>
        <v>0</v>
      </c>
      <c r="H62" s="157">
        <f>'[1]7月'!H61</f>
        <v>6672.8</v>
      </c>
      <c r="I62" s="157">
        <f>'[1]7月'!I61</f>
        <v>0</v>
      </c>
      <c r="J62" s="29">
        <f>'[1]8月'!H61</f>
        <v>0</v>
      </c>
      <c r="K62" s="29">
        <f>'[1]8月'!I61</f>
        <v>8242.5</v>
      </c>
      <c r="L62" s="29"/>
      <c r="M62" s="29"/>
      <c r="N62" s="29"/>
      <c r="O62" s="29"/>
      <c r="P62" s="29">
        <f>D62</f>
        <v>8242.5</v>
      </c>
      <c r="Q62" s="29">
        <f t="shared" si="29"/>
        <v>8242.5</v>
      </c>
      <c r="R62" s="203">
        <f t="shared" si="2"/>
        <v>1</v>
      </c>
      <c r="S62" s="29" t="s">
        <v>418</v>
      </c>
      <c r="T62" s="203" t="s">
        <v>21</v>
      </c>
      <c r="U62" s="47">
        <v>44055</v>
      </c>
      <c r="V62" s="29"/>
      <c r="W62" s="29"/>
      <c r="X62" s="29"/>
      <c r="Y62" s="29"/>
      <c r="Z62" s="54"/>
      <c r="AA62" s="62"/>
      <c r="AB62" s="29"/>
      <c r="AC62" s="29"/>
      <c r="AD62" s="29"/>
      <c r="AE62" s="214"/>
    </row>
    <row r="63" s="2" customFormat="1" ht="18" customHeight="1" spans="1:31">
      <c r="A63" s="184"/>
      <c r="B63" s="184"/>
      <c r="C63" s="184"/>
      <c r="D63" s="159"/>
      <c r="E63" s="160"/>
      <c r="F63" s="156">
        <f>'[1]6月'!H62</f>
        <v>0</v>
      </c>
      <c r="G63" s="157">
        <f>'[1]6月'!I62</f>
        <v>0</v>
      </c>
      <c r="H63" s="157">
        <f>'[1]7月'!H62</f>
        <v>0</v>
      </c>
      <c r="I63" s="157">
        <f>'[1]7月'!I62</f>
        <v>0</v>
      </c>
      <c r="J63" s="29">
        <f>'[1]8月'!H62</f>
        <v>0</v>
      </c>
      <c r="K63" s="29">
        <f>'[1]8月'!I62</f>
        <v>0</v>
      </c>
      <c r="L63" s="29"/>
      <c r="M63" s="29"/>
      <c r="N63" s="29"/>
      <c r="O63" s="29"/>
      <c r="P63" s="29">
        <f t="shared" ref="P63:P69" si="32">F63+H63+J63+L63+N63</f>
        <v>0</v>
      </c>
      <c r="Q63" s="29">
        <f t="shared" si="29"/>
        <v>0</v>
      </c>
      <c r="R63" s="203" t="e">
        <f t="shared" si="2"/>
        <v>#DIV/0!</v>
      </c>
      <c r="S63" s="29"/>
      <c r="T63" s="203"/>
      <c r="U63" s="203"/>
      <c r="V63" s="29"/>
      <c r="W63" s="29"/>
      <c r="X63" s="29"/>
      <c r="Y63" s="29"/>
      <c r="Z63" s="29"/>
      <c r="AA63" s="87"/>
      <c r="AB63" s="29"/>
      <c r="AC63" s="29"/>
      <c r="AD63" s="29"/>
      <c r="AE63" s="214"/>
    </row>
    <row r="64" s="2" customFormat="1" ht="18" customHeight="1" spans="1:31">
      <c r="A64" s="154">
        <v>43</v>
      </c>
      <c r="B64" s="154" t="s">
        <v>98</v>
      </c>
      <c r="C64" s="154">
        <v>264.34</v>
      </c>
      <c r="D64" s="155">
        <f t="shared" si="30"/>
        <v>7930.2</v>
      </c>
      <c r="E64" s="155">
        <f t="shared" si="31"/>
        <v>1982.55</v>
      </c>
      <c r="F64" s="156">
        <f>'[1]6月'!H63</f>
        <v>7930.2</v>
      </c>
      <c r="G64" s="157">
        <f>'[1]6月'!I63</f>
        <v>0</v>
      </c>
      <c r="H64" s="157">
        <f>'[1]7月'!H63</f>
        <v>0</v>
      </c>
      <c r="I64" s="157">
        <f>'[1]7月'!I63</f>
        <v>0</v>
      </c>
      <c r="J64" s="29">
        <f>'[1]8月'!H63</f>
        <v>0</v>
      </c>
      <c r="K64" s="29">
        <f>'[1]8月'!I63</f>
        <v>0</v>
      </c>
      <c r="L64" s="29"/>
      <c r="M64" s="29"/>
      <c r="N64" s="29"/>
      <c r="O64" s="29"/>
      <c r="P64" s="29">
        <f t="shared" si="32"/>
        <v>7930.2</v>
      </c>
      <c r="Q64" s="29">
        <v>7930.2</v>
      </c>
      <c r="R64" s="203">
        <f t="shared" si="2"/>
        <v>1</v>
      </c>
      <c r="S64" s="29" t="s">
        <v>418</v>
      </c>
      <c r="T64" s="203" t="s">
        <v>511</v>
      </c>
      <c r="U64" s="47">
        <v>44159</v>
      </c>
      <c r="V64" s="29"/>
      <c r="W64" s="29"/>
      <c r="X64" s="32"/>
      <c r="Y64" s="32"/>
      <c r="Z64" s="29"/>
      <c r="AA64" s="87"/>
      <c r="AB64" s="29"/>
      <c r="AC64" s="29"/>
      <c r="AD64" s="29"/>
      <c r="AE64" s="214"/>
    </row>
    <row r="65" s="2" customFormat="1" ht="18" customHeight="1" spans="1:31">
      <c r="A65" s="158"/>
      <c r="B65" s="158"/>
      <c r="C65" s="158"/>
      <c r="D65" s="159"/>
      <c r="E65" s="160"/>
      <c r="F65" s="156">
        <f>'[1]6月'!H64</f>
        <v>0</v>
      </c>
      <c r="G65" s="157">
        <f>'[1]6月'!I64</f>
        <v>0</v>
      </c>
      <c r="H65" s="157">
        <f>'[1]7月'!H64</f>
        <v>0</v>
      </c>
      <c r="I65" s="157">
        <f>'[1]7月'!I64</f>
        <v>0</v>
      </c>
      <c r="J65" s="29">
        <f>'[1]8月'!H64</f>
        <v>0</v>
      </c>
      <c r="K65" s="29">
        <f>'[1]8月'!I64</f>
        <v>0</v>
      </c>
      <c r="L65" s="29"/>
      <c r="M65" s="29"/>
      <c r="N65" s="29"/>
      <c r="O65" s="29"/>
      <c r="P65" s="29">
        <f t="shared" si="32"/>
        <v>0</v>
      </c>
      <c r="Q65" s="29">
        <f>G65+I65+K65+M65+O65</f>
        <v>0</v>
      </c>
      <c r="R65" s="203" t="e">
        <f t="shared" si="2"/>
        <v>#DIV/0!</v>
      </c>
      <c r="S65" s="29"/>
      <c r="T65" s="203"/>
      <c r="U65" s="203"/>
      <c r="V65" s="29"/>
      <c r="W65" s="29"/>
      <c r="X65" s="32"/>
      <c r="Y65" s="32"/>
      <c r="Z65" s="29"/>
      <c r="AA65" s="87"/>
      <c r="AB65" s="29"/>
      <c r="AC65" s="29"/>
      <c r="AD65" s="29"/>
      <c r="AE65" s="214"/>
    </row>
    <row r="66" s="2" customFormat="1" ht="18" customHeight="1" spans="1:31">
      <c r="A66" s="154">
        <v>44</v>
      </c>
      <c r="B66" s="154" t="s">
        <v>99</v>
      </c>
      <c r="C66" s="154">
        <v>263.96</v>
      </c>
      <c r="D66" s="155">
        <f t="shared" ref="D66:D71" si="33">C66*30</f>
        <v>7918.8</v>
      </c>
      <c r="E66" s="155">
        <f t="shared" ref="E66:E71" si="34">C66*7.5</f>
        <v>1979.7</v>
      </c>
      <c r="F66" s="156">
        <v>0</v>
      </c>
      <c r="G66" s="157">
        <f>'[1]6月'!I65</f>
        <v>0</v>
      </c>
      <c r="H66" s="157">
        <v>136.8</v>
      </c>
      <c r="I66" s="157">
        <f>'[1]7月'!I65</f>
        <v>0</v>
      </c>
      <c r="J66" s="29">
        <f>'[1]8月'!H65</f>
        <v>0</v>
      </c>
      <c r="K66" s="29">
        <f>'[1]8月'!I65</f>
        <v>0</v>
      </c>
      <c r="L66" s="29"/>
      <c r="M66" s="29"/>
      <c r="N66" s="29">
        <v>134.9</v>
      </c>
      <c r="O66" s="29"/>
      <c r="P66" s="29">
        <f t="shared" si="32"/>
        <v>271.7</v>
      </c>
      <c r="Q66" s="29">
        <v>271.7</v>
      </c>
      <c r="R66" s="203">
        <f t="shared" si="2"/>
        <v>1</v>
      </c>
      <c r="S66" s="29" t="s">
        <v>430</v>
      </c>
      <c r="T66" s="203" t="s">
        <v>21</v>
      </c>
      <c r="U66" s="47">
        <v>44137</v>
      </c>
      <c r="V66" s="29"/>
      <c r="W66" s="29"/>
      <c r="X66" s="32"/>
      <c r="Y66" s="32"/>
      <c r="Z66" s="29"/>
      <c r="AA66" s="87"/>
      <c r="AB66" s="29"/>
      <c r="AC66" s="29"/>
      <c r="AD66" s="29"/>
      <c r="AE66" s="214"/>
    </row>
    <row r="67" s="2" customFormat="1" ht="18" customHeight="1" spans="1:31">
      <c r="A67" s="158"/>
      <c r="B67" s="158"/>
      <c r="C67" s="158"/>
      <c r="D67" s="159"/>
      <c r="E67" s="160"/>
      <c r="F67" s="156">
        <f>'[1]6月'!H66</f>
        <v>0</v>
      </c>
      <c r="G67" s="157">
        <f>'[1]6月'!I66</f>
        <v>0</v>
      </c>
      <c r="H67" s="157">
        <v>359.1</v>
      </c>
      <c r="I67" s="157">
        <f>'[1]7月'!I66</f>
        <v>0</v>
      </c>
      <c r="J67" s="29">
        <f>'[1]8月'!H66</f>
        <v>0</v>
      </c>
      <c r="K67" s="29">
        <f>'[1]8月'!I66</f>
        <v>0</v>
      </c>
      <c r="L67" s="29"/>
      <c r="M67" s="29"/>
      <c r="N67" s="29">
        <v>1630.2</v>
      </c>
      <c r="O67" s="29"/>
      <c r="P67" s="29">
        <f t="shared" si="32"/>
        <v>1989.3</v>
      </c>
      <c r="Q67" s="29">
        <v>1989.3</v>
      </c>
      <c r="R67" s="203">
        <f t="shared" si="2"/>
        <v>1</v>
      </c>
      <c r="S67" s="29" t="s">
        <v>430</v>
      </c>
      <c r="T67" s="203" t="s">
        <v>21</v>
      </c>
      <c r="U67" s="47">
        <v>44137</v>
      </c>
      <c r="V67" s="29"/>
      <c r="W67" s="29"/>
      <c r="X67" s="32"/>
      <c r="Y67" s="32"/>
      <c r="Z67" s="29"/>
      <c r="AA67" s="87"/>
      <c r="AB67" s="29"/>
      <c r="AC67" s="29"/>
      <c r="AD67" s="29"/>
      <c r="AE67" s="214"/>
    </row>
    <row r="68" s="2" customFormat="1" ht="19" customHeight="1" spans="1:30">
      <c r="A68" s="154">
        <v>45</v>
      </c>
      <c r="B68" s="154" t="s">
        <v>100</v>
      </c>
      <c r="C68" s="154">
        <v>272.96</v>
      </c>
      <c r="D68" s="155">
        <f t="shared" si="33"/>
        <v>8188.8</v>
      </c>
      <c r="E68" s="155">
        <f t="shared" si="34"/>
        <v>2047.2</v>
      </c>
      <c r="F68" s="156">
        <v>0</v>
      </c>
      <c r="G68" s="157">
        <f>'[1]6月'!I67</f>
        <v>0</v>
      </c>
      <c r="H68" s="157">
        <v>0</v>
      </c>
      <c r="I68" s="157">
        <f>'[1]7月'!I67</f>
        <v>0</v>
      </c>
      <c r="J68" s="29">
        <f>'[1]8月'!H67</f>
        <v>0</v>
      </c>
      <c r="K68" s="29">
        <f>'[1]8月'!I67</f>
        <v>0</v>
      </c>
      <c r="L68" s="29"/>
      <c r="M68" s="29"/>
      <c r="N68" s="29">
        <v>2171.7</v>
      </c>
      <c r="O68" s="29"/>
      <c r="P68" s="29">
        <f t="shared" si="32"/>
        <v>2171.7</v>
      </c>
      <c r="Q68" s="29">
        <v>2171.7</v>
      </c>
      <c r="R68" s="203">
        <f t="shared" si="2"/>
        <v>1</v>
      </c>
      <c r="S68" s="29" t="s">
        <v>430</v>
      </c>
      <c r="T68" s="203" t="s">
        <v>21</v>
      </c>
      <c r="U68" s="234">
        <v>44170</v>
      </c>
      <c r="V68" s="29"/>
      <c r="W68" s="29"/>
      <c r="X68" s="32"/>
      <c r="Y68" s="32"/>
      <c r="Z68" s="29"/>
      <c r="AA68" s="87"/>
      <c r="AB68" s="29"/>
      <c r="AC68" s="29"/>
      <c r="AD68" s="29"/>
    </row>
    <row r="69" s="2" customFormat="1" ht="19" customHeight="1" spans="1:31">
      <c r="A69" s="158"/>
      <c r="B69" s="158"/>
      <c r="C69" s="158"/>
      <c r="D69" s="159"/>
      <c r="E69" s="160"/>
      <c r="F69" s="156">
        <v>0</v>
      </c>
      <c r="G69" s="157">
        <f>'[1]6月'!I68</f>
        <v>0</v>
      </c>
      <c r="H69" s="157">
        <v>0</v>
      </c>
      <c r="I69" s="157">
        <f>'[1]7月'!I68</f>
        <v>0</v>
      </c>
      <c r="J69" s="29">
        <f>'[1]8月'!H68</f>
        <v>0</v>
      </c>
      <c r="K69" s="29">
        <f>'[1]8月'!I68</f>
        <v>0</v>
      </c>
      <c r="L69" s="29"/>
      <c r="M69" s="29"/>
      <c r="N69" s="29">
        <v>383.8</v>
      </c>
      <c r="O69" s="29"/>
      <c r="P69" s="29">
        <f t="shared" si="32"/>
        <v>383.8</v>
      </c>
      <c r="Q69" s="29">
        <v>383.8</v>
      </c>
      <c r="R69" s="203">
        <f t="shared" ref="R69:R132" si="35">Q69/P69</f>
        <v>1</v>
      </c>
      <c r="S69" s="29" t="s">
        <v>430</v>
      </c>
      <c r="T69" s="203" t="s">
        <v>21</v>
      </c>
      <c r="U69" s="235">
        <v>44170</v>
      </c>
      <c r="V69" s="29"/>
      <c r="W69" s="29"/>
      <c r="X69" s="32"/>
      <c r="Y69" s="32"/>
      <c r="Z69" s="29"/>
      <c r="AA69" s="87"/>
      <c r="AB69" s="29"/>
      <c r="AC69" s="29"/>
      <c r="AD69" s="29"/>
      <c r="AE69" s="214" t="s">
        <v>514</v>
      </c>
    </row>
    <row r="70" s="2" customFormat="1" ht="19" customHeight="1" spans="1:31">
      <c r="A70" s="32">
        <v>46</v>
      </c>
      <c r="B70" s="32" t="s">
        <v>101</v>
      </c>
      <c r="C70" s="32">
        <v>139.65</v>
      </c>
      <c r="D70" s="161">
        <f t="shared" si="33"/>
        <v>4189.5</v>
      </c>
      <c r="E70" s="162">
        <f t="shared" si="34"/>
        <v>1047.375</v>
      </c>
      <c r="F70" s="156" t="s">
        <v>497</v>
      </c>
      <c r="G70" s="157">
        <f>'[1]6月'!I69</f>
        <v>0</v>
      </c>
      <c r="H70" s="157">
        <f>'[1]7月'!H69</f>
        <v>0</v>
      </c>
      <c r="I70" s="157">
        <f>'[1]7月'!I71</f>
        <v>0</v>
      </c>
      <c r="J70" s="29">
        <f>'[1]8月'!H69</f>
        <v>0</v>
      </c>
      <c r="K70" s="29">
        <f>'[1]8月'!I69</f>
        <v>0</v>
      </c>
      <c r="L70" s="29"/>
      <c r="M70" s="29"/>
      <c r="N70" s="29"/>
      <c r="O70" s="29"/>
      <c r="P70" s="29">
        <v>0</v>
      </c>
      <c r="Q70" s="29">
        <f t="shared" ref="Q70:Q76" si="36">G70+I70+K70+M70+O70</f>
        <v>0</v>
      </c>
      <c r="R70" s="203" t="e">
        <f t="shared" si="35"/>
        <v>#DIV/0!</v>
      </c>
      <c r="S70" s="29"/>
      <c r="T70" s="203"/>
      <c r="U70" s="203"/>
      <c r="V70" s="29"/>
      <c r="W70" s="29"/>
      <c r="X70" s="32"/>
      <c r="Y70" s="32"/>
      <c r="Z70" s="29"/>
      <c r="AA70" s="87"/>
      <c r="AB70" s="29"/>
      <c r="AC70" s="29"/>
      <c r="AD70" s="29"/>
      <c r="AE70" s="214"/>
    </row>
    <row r="71" s="2" customFormat="1" ht="18" customHeight="1" spans="1:31">
      <c r="A71" s="154">
        <v>47</v>
      </c>
      <c r="B71" s="154" t="s">
        <v>102</v>
      </c>
      <c r="C71" s="154">
        <v>270.12</v>
      </c>
      <c r="D71" s="155">
        <f t="shared" si="33"/>
        <v>8103.6</v>
      </c>
      <c r="E71" s="155">
        <f t="shared" si="34"/>
        <v>2025.9</v>
      </c>
      <c r="F71" s="156">
        <f>'[1]6月'!H70</f>
        <v>5064.75</v>
      </c>
      <c r="G71" s="157">
        <f>F71-I71</f>
        <v>139.05</v>
      </c>
      <c r="H71" s="157">
        <f>'[1]7月'!H70</f>
        <v>0</v>
      </c>
      <c r="I71" s="157">
        <f>'[1]7月'!I70</f>
        <v>4925.7</v>
      </c>
      <c r="J71" s="29">
        <f>'[1]8月'!H70</f>
        <v>0</v>
      </c>
      <c r="K71" s="29">
        <f>'[1]8月'!I70</f>
        <v>0</v>
      </c>
      <c r="L71" s="29"/>
      <c r="M71" s="29"/>
      <c r="N71" s="29"/>
      <c r="O71" s="29"/>
      <c r="P71" s="29">
        <f t="shared" ref="P71:P76" si="37">F71+H71+J71+L71+N71</f>
        <v>5064.75</v>
      </c>
      <c r="Q71" s="29">
        <f>P71</f>
        <v>5064.75</v>
      </c>
      <c r="R71" s="203">
        <f t="shared" si="35"/>
        <v>1</v>
      </c>
      <c r="S71" s="29" t="s">
        <v>442</v>
      </c>
      <c r="T71" s="203" t="s">
        <v>515</v>
      </c>
      <c r="U71" s="47">
        <v>44015</v>
      </c>
      <c r="V71" s="29"/>
      <c r="W71" s="29"/>
      <c r="X71" s="32"/>
      <c r="Y71" s="32"/>
      <c r="Z71" s="29"/>
      <c r="AA71" s="87"/>
      <c r="AB71" s="29"/>
      <c r="AC71" s="29"/>
      <c r="AD71" s="29"/>
      <c r="AE71" s="214"/>
    </row>
    <row r="72" s="2" customFormat="1" ht="18" customHeight="1" spans="1:31">
      <c r="A72" s="158"/>
      <c r="B72" s="158"/>
      <c r="C72" s="158"/>
      <c r="D72" s="159"/>
      <c r="E72" s="160"/>
      <c r="F72" s="156">
        <f>'[1]6月'!H71</f>
        <v>0</v>
      </c>
      <c r="G72" s="157">
        <f>'[1]6月'!I71</f>
        <v>0</v>
      </c>
      <c r="H72" s="157">
        <f>'[1]7月'!H71</f>
        <v>0</v>
      </c>
      <c r="I72" s="157"/>
      <c r="J72" s="29">
        <f>'[1]8月'!H71</f>
        <v>0</v>
      </c>
      <c r="K72" s="29">
        <f>'[1]8月'!I71</f>
        <v>0</v>
      </c>
      <c r="L72" s="29"/>
      <c r="M72" s="29"/>
      <c r="N72" s="29"/>
      <c r="O72" s="29"/>
      <c r="P72" s="29">
        <f t="shared" si="37"/>
        <v>0</v>
      </c>
      <c r="Q72" s="29">
        <f t="shared" si="36"/>
        <v>0</v>
      </c>
      <c r="R72" s="203" t="e">
        <f t="shared" si="35"/>
        <v>#DIV/0!</v>
      </c>
      <c r="S72" s="29"/>
      <c r="T72" s="203"/>
      <c r="U72" s="203"/>
      <c r="V72" s="29"/>
      <c r="W72" s="29"/>
      <c r="X72" s="154"/>
      <c r="Y72" s="154"/>
      <c r="Z72" s="242"/>
      <c r="AA72" s="243"/>
      <c r="AB72" s="29"/>
      <c r="AC72" s="29"/>
      <c r="AD72" s="29"/>
      <c r="AE72" s="214"/>
    </row>
    <row r="73" s="2" customFormat="1" ht="18" customHeight="1" spans="1:31">
      <c r="A73" s="32">
        <v>48</v>
      </c>
      <c r="B73" s="32" t="s">
        <v>104</v>
      </c>
      <c r="C73" s="32">
        <v>168.62</v>
      </c>
      <c r="D73" s="155">
        <f t="shared" ref="D73:D77" si="38">C73*30</f>
        <v>5058.6</v>
      </c>
      <c r="E73" s="155">
        <f t="shared" ref="E73:E77" si="39">C73*7.5</f>
        <v>1264.65</v>
      </c>
      <c r="F73" s="156">
        <f>'[1]6月'!H72</f>
        <v>1.9</v>
      </c>
      <c r="G73" s="157">
        <f>'[1]6月'!I72</f>
        <v>0</v>
      </c>
      <c r="H73" s="157">
        <f>'[1]7月'!H72</f>
        <v>5.7</v>
      </c>
      <c r="I73" s="157">
        <f>'[1]7月'!I72</f>
        <v>0</v>
      </c>
      <c r="J73" s="29">
        <f>'[1]8月'!H72</f>
        <v>47.5</v>
      </c>
      <c r="K73" s="29">
        <f>'[1]8月'!I72</f>
        <v>0</v>
      </c>
      <c r="L73" s="29">
        <v>17.3</v>
      </c>
      <c r="M73" s="29"/>
      <c r="N73" s="29">
        <v>0</v>
      </c>
      <c r="O73" s="29"/>
      <c r="P73" s="29">
        <f t="shared" si="37"/>
        <v>72.4</v>
      </c>
      <c r="Q73" s="29">
        <v>72.4</v>
      </c>
      <c r="R73" s="203">
        <f t="shared" si="35"/>
        <v>1</v>
      </c>
      <c r="S73" s="29" t="s">
        <v>430</v>
      </c>
      <c r="T73" s="203" t="s">
        <v>511</v>
      </c>
      <c r="U73" s="47">
        <v>44159</v>
      </c>
      <c r="V73" s="29"/>
      <c r="W73" s="29"/>
      <c r="X73" s="158"/>
      <c r="Y73" s="158"/>
      <c r="Z73" s="244"/>
      <c r="AA73" s="245"/>
      <c r="AB73" s="29"/>
      <c r="AC73" s="29"/>
      <c r="AD73" s="29"/>
      <c r="AE73" s="214"/>
    </row>
    <row r="74" s="1" customFormat="1" ht="18" customHeight="1" spans="1:31">
      <c r="A74" s="177">
        <v>49</v>
      </c>
      <c r="B74" s="177" t="s">
        <v>105</v>
      </c>
      <c r="C74" s="177">
        <v>272.76</v>
      </c>
      <c r="D74" s="178">
        <f t="shared" si="38"/>
        <v>8182.8</v>
      </c>
      <c r="E74" s="178">
        <f t="shared" si="39"/>
        <v>2045.7</v>
      </c>
      <c r="F74" s="172">
        <v>43.7</v>
      </c>
      <c r="G74" s="173">
        <f>'[1]6月'!I74</f>
        <v>0</v>
      </c>
      <c r="H74" s="173">
        <f>'[1]7月'!H74</f>
        <v>0</v>
      </c>
      <c r="I74" s="173">
        <f>'[1]7月'!I74</f>
        <v>0</v>
      </c>
      <c r="J74" s="66">
        <f>'[1]8月'!H74</f>
        <v>0</v>
      </c>
      <c r="K74" s="66">
        <f>'[1]8月'!I74</f>
        <v>0</v>
      </c>
      <c r="L74" s="66">
        <v>0</v>
      </c>
      <c r="M74" s="66"/>
      <c r="N74" s="66">
        <v>2606.8</v>
      </c>
      <c r="O74" s="66"/>
      <c r="P74" s="116">
        <f t="shared" si="37"/>
        <v>2650.5</v>
      </c>
      <c r="Q74" s="116">
        <f t="shared" si="36"/>
        <v>0</v>
      </c>
      <c r="R74" s="205">
        <f t="shared" si="35"/>
        <v>0</v>
      </c>
      <c r="S74" s="34"/>
      <c r="T74" s="205"/>
      <c r="U74" s="205"/>
      <c r="V74" s="34"/>
      <c r="W74" s="34"/>
      <c r="X74" s="37"/>
      <c r="Y74" s="37"/>
      <c r="Z74" s="34"/>
      <c r="AA74" s="101"/>
      <c r="AB74" s="34"/>
      <c r="AC74" s="34"/>
      <c r="AD74" s="34"/>
      <c r="AE74" s="138"/>
    </row>
    <row r="75" s="1" customFormat="1" ht="18" customHeight="1" spans="1:31">
      <c r="A75" s="179"/>
      <c r="B75" s="179"/>
      <c r="C75" s="179"/>
      <c r="D75" s="180"/>
      <c r="E75" s="181"/>
      <c r="F75" s="172">
        <v>0</v>
      </c>
      <c r="G75" s="173">
        <f>'[1]6月'!I75</f>
        <v>0</v>
      </c>
      <c r="H75" s="173">
        <f>'[1]7月'!H75</f>
        <v>0</v>
      </c>
      <c r="I75" s="173">
        <f>'[1]7月'!I75</f>
        <v>0</v>
      </c>
      <c r="J75" s="66">
        <f>'[1]8月'!H75</f>
        <v>0</v>
      </c>
      <c r="K75" s="66">
        <f>'[1]8月'!I75</f>
        <v>0</v>
      </c>
      <c r="L75" s="66">
        <v>0</v>
      </c>
      <c r="M75" s="66"/>
      <c r="N75" s="66">
        <v>2789.2</v>
      </c>
      <c r="O75" s="66"/>
      <c r="P75" s="116">
        <f t="shared" si="37"/>
        <v>2789.2</v>
      </c>
      <c r="Q75" s="116">
        <f t="shared" si="36"/>
        <v>0</v>
      </c>
      <c r="R75" s="205">
        <f t="shared" si="35"/>
        <v>0</v>
      </c>
      <c r="S75" s="34"/>
      <c r="T75" s="205"/>
      <c r="U75" s="205"/>
      <c r="V75" s="34"/>
      <c r="W75" s="34"/>
      <c r="X75" s="37"/>
      <c r="Y75" s="37"/>
      <c r="Z75" s="34"/>
      <c r="AA75" s="101"/>
      <c r="AB75" s="34"/>
      <c r="AC75" s="34"/>
      <c r="AD75" s="34"/>
      <c r="AE75" s="138"/>
    </row>
    <row r="76" s="2" customFormat="1" ht="18" customHeight="1" spans="1:31">
      <c r="A76" s="32">
        <v>50</v>
      </c>
      <c r="B76" s="32" t="s">
        <v>107</v>
      </c>
      <c r="C76" s="32">
        <v>167.66</v>
      </c>
      <c r="D76" s="161">
        <f t="shared" si="38"/>
        <v>5029.8</v>
      </c>
      <c r="E76" s="162">
        <f t="shared" si="39"/>
        <v>1257.45</v>
      </c>
      <c r="F76" s="156">
        <f>'[1]6月'!H76</f>
        <v>85.5</v>
      </c>
      <c r="G76" s="157">
        <f>'[1]6月'!I76</f>
        <v>85.5</v>
      </c>
      <c r="H76" s="157">
        <f>'[1]7月'!H76</f>
        <v>38</v>
      </c>
      <c r="I76" s="157"/>
      <c r="J76" s="29">
        <f>'[1]8月'!H76</f>
        <v>100.7</v>
      </c>
      <c r="K76" s="29">
        <f>'[1]8月'!I76</f>
        <v>0</v>
      </c>
      <c r="L76" s="29">
        <v>184.3</v>
      </c>
      <c r="M76" s="29">
        <v>323</v>
      </c>
      <c r="N76" s="29"/>
      <c r="O76" s="29"/>
      <c r="P76" s="29">
        <f t="shared" si="37"/>
        <v>408.5</v>
      </c>
      <c r="Q76" s="29">
        <f t="shared" si="36"/>
        <v>408.5</v>
      </c>
      <c r="R76" s="203">
        <f t="shared" si="35"/>
        <v>1</v>
      </c>
      <c r="S76" s="29" t="s">
        <v>426</v>
      </c>
      <c r="T76" s="203" t="s">
        <v>21</v>
      </c>
      <c r="U76" s="47">
        <v>44092</v>
      </c>
      <c r="V76" s="29"/>
      <c r="W76" s="29"/>
      <c r="X76" s="32"/>
      <c r="Y76" s="32"/>
      <c r="Z76" s="29"/>
      <c r="AA76" s="87"/>
      <c r="AB76" s="29"/>
      <c r="AC76" s="29"/>
      <c r="AD76" s="29"/>
      <c r="AE76" s="214"/>
    </row>
    <row r="77" s="2" customFormat="1" ht="18" customHeight="1" spans="1:31">
      <c r="A77" s="154">
        <v>51</v>
      </c>
      <c r="B77" s="154" t="s">
        <v>109</v>
      </c>
      <c r="C77" s="154">
        <v>272.76</v>
      </c>
      <c r="D77" s="155">
        <f t="shared" si="38"/>
        <v>8182.8</v>
      </c>
      <c r="E77" s="155">
        <f t="shared" si="39"/>
        <v>2045.7</v>
      </c>
      <c r="F77" s="156" t="s">
        <v>497</v>
      </c>
      <c r="G77" s="157">
        <f>'[1]6月'!I77</f>
        <v>0</v>
      </c>
      <c r="H77" s="157">
        <f>'[1]7月'!H77</f>
        <v>0</v>
      </c>
      <c r="I77" s="157">
        <f>'[1]7月'!I77</f>
        <v>0</v>
      </c>
      <c r="J77" s="29">
        <f>'[1]8月'!H77</f>
        <v>0</v>
      </c>
      <c r="K77" s="29">
        <f>'[1]8月'!I77</f>
        <v>0</v>
      </c>
      <c r="L77" s="29">
        <v>2045.7</v>
      </c>
      <c r="M77" s="29"/>
      <c r="N77" s="29">
        <v>1022.85</v>
      </c>
      <c r="O77" s="29"/>
      <c r="P77" s="157">
        <f>L77+N77</f>
        <v>3068.55</v>
      </c>
      <c r="Q77" s="29">
        <v>3068.55</v>
      </c>
      <c r="R77" s="203">
        <f t="shared" si="35"/>
        <v>1</v>
      </c>
      <c r="S77" s="29" t="s">
        <v>442</v>
      </c>
      <c r="T77" s="203" t="s">
        <v>445</v>
      </c>
      <c r="U77" s="47">
        <v>44159</v>
      </c>
      <c r="V77" s="29"/>
      <c r="W77" s="29"/>
      <c r="X77" s="32"/>
      <c r="Y77" s="32"/>
      <c r="Z77" s="29"/>
      <c r="AA77" s="87"/>
      <c r="AB77" s="29"/>
      <c r="AC77" s="29"/>
      <c r="AD77" s="29"/>
      <c r="AE77" s="214"/>
    </row>
    <row r="78" s="2" customFormat="1" ht="18" customHeight="1" spans="1:31">
      <c r="A78" s="158"/>
      <c r="B78" s="158"/>
      <c r="C78" s="158"/>
      <c r="D78" s="159"/>
      <c r="E78" s="160"/>
      <c r="F78" s="156" t="s">
        <v>497</v>
      </c>
      <c r="G78" s="157">
        <f>'[1]6月'!I78</f>
        <v>0</v>
      </c>
      <c r="H78" s="157">
        <f>'[1]7月'!H78</f>
        <v>0</v>
      </c>
      <c r="I78" s="157">
        <f>'[1]7月'!I78</f>
        <v>0</v>
      </c>
      <c r="J78" s="29">
        <f>'[1]8月'!H78</f>
        <v>0</v>
      </c>
      <c r="K78" s="29">
        <f>'[1]8月'!I78</f>
        <v>0</v>
      </c>
      <c r="L78" s="29"/>
      <c r="M78" s="29"/>
      <c r="N78" s="29"/>
      <c r="O78" s="29"/>
      <c r="P78" s="157">
        <v>0</v>
      </c>
      <c r="Q78" s="29">
        <f t="shared" ref="Q78:Q91" si="40">G78+I78+K78+M78+O78</f>
        <v>0</v>
      </c>
      <c r="R78" s="203" t="e">
        <f t="shared" si="35"/>
        <v>#DIV/0!</v>
      </c>
      <c r="S78" s="29"/>
      <c r="T78" s="203"/>
      <c r="U78" s="203"/>
      <c r="V78" s="29"/>
      <c r="W78" s="29"/>
      <c r="X78" s="32"/>
      <c r="Y78" s="32"/>
      <c r="Z78" s="29"/>
      <c r="AA78" s="87"/>
      <c r="AB78" s="29"/>
      <c r="AC78" s="29"/>
      <c r="AD78" s="29"/>
      <c r="AE78" s="214"/>
    </row>
    <row r="79" s="130" customFormat="1" ht="18" customHeight="1" spans="1:31">
      <c r="A79" s="174">
        <v>52</v>
      </c>
      <c r="B79" s="174" t="s">
        <v>110</v>
      </c>
      <c r="C79" s="174">
        <v>167.66</v>
      </c>
      <c r="D79" s="175">
        <f t="shared" ref="D79:D83" si="41">C79*30</f>
        <v>5029.8</v>
      </c>
      <c r="E79" s="176">
        <f t="shared" ref="E79:E83" si="42">C79*7.5</f>
        <v>1257.45</v>
      </c>
      <c r="F79" s="165">
        <f>'[1]6月'!H79</f>
        <v>64.6</v>
      </c>
      <c r="G79" s="166">
        <f>'[1]6月'!I79</f>
        <v>0</v>
      </c>
      <c r="H79" s="166">
        <f>'[1]7月'!H79</f>
        <v>419.9</v>
      </c>
      <c r="I79" s="166">
        <f>'[1]7月'!I79</f>
        <v>0</v>
      </c>
      <c r="J79" s="199">
        <f>'[1]8月'!H79</f>
        <v>839.8</v>
      </c>
      <c r="K79" s="199">
        <f>'[1]8月'!I79</f>
        <v>0</v>
      </c>
      <c r="L79" s="199">
        <v>480.7</v>
      </c>
      <c r="M79" s="199"/>
      <c r="N79" s="199">
        <v>24.7</v>
      </c>
      <c r="O79" s="199"/>
      <c r="P79" s="199">
        <f>F79+H79+J79+L79+N79</f>
        <v>1829.7</v>
      </c>
      <c r="Q79" s="199">
        <f t="shared" si="40"/>
        <v>0</v>
      </c>
      <c r="R79" s="204">
        <f t="shared" si="35"/>
        <v>0</v>
      </c>
      <c r="S79" s="199"/>
      <c r="T79" s="204"/>
      <c r="U79" s="204"/>
      <c r="V79" s="199"/>
      <c r="W79" s="199"/>
      <c r="X79" s="236"/>
      <c r="Y79" s="174"/>
      <c r="Z79" s="246"/>
      <c r="AA79" s="215"/>
      <c r="AB79" s="199"/>
      <c r="AC79" s="199"/>
      <c r="AD79" s="199"/>
      <c r="AE79" s="216"/>
    </row>
    <row r="80" s="130" customFormat="1" ht="18" customHeight="1" spans="1:31">
      <c r="A80" s="163">
        <v>53</v>
      </c>
      <c r="B80" s="163" t="s">
        <v>112</v>
      </c>
      <c r="C80" s="163">
        <v>272.76</v>
      </c>
      <c r="D80" s="164">
        <f t="shared" si="41"/>
        <v>8182.8</v>
      </c>
      <c r="E80" s="164">
        <f t="shared" si="42"/>
        <v>2045.7</v>
      </c>
      <c r="F80" s="165">
        <f>'[1]6月'!H80</f>
        <v>0</v>
      </c>
      <c r="G80" s="166">
        <f>'[1]6月'!I80</f>
        <v>0</v>
      </c>
      <c r="H80" s="166">
        <f>'[1]7月'!H80</f>
        <v>0</v>
      </c>
      <c r="I80" s="166">
        <f>'[1]7月'!I80</f>
        <v>0</v>
      </c>
      <c r="J80" s="199">
        <f>'[1]8月'!H80</f>
        <v>0</v>
      </c>
      <c r="K80" s="199">
        <f>'[1]8月'!I80</f>
        <v>0</v>
      </c>
      <c r="L80" s="199"/>
      <c r="M80" s="199"/>
      <c r="N80" s="199">
        <v>10254.3</v>
      </c>
      <c r="O80" s="199"/>
      <c r="P80" s="199">
        <v>4091.4</v>
      </c>
      <c r="Q80" s="199">
        <f t="shared" si="40"/>
        <v>0</v>
      </c>
      <c r="R80" s="204">
        <f t="shared" si="35"/>
        <v>0</v>
      </c>
      <c r="S80" s="199"/>
      <c r="T80" s="204"/>
      <c r="U80" s="204"/>
      <c r="V80" s="199"/>
      <c r="W80" s="199"/>
      <c r="X80" s="174"/>
      <c r="Y80" s="174"/>
      <c r="Z80" s="199"/>
      <c r="AA80" s="215"/>
      <c r="AB80" s="199"/>
      <c r="AC80" s="199"/>
      <c r="AD80" s="199"/>
      <c r="AE80" s="216"/>
    </row>
    <row r="81" s="130" customFormat="1" ht="18" customHeight="1" spans="1:31">
      <c r="A81" s="167"/>
      <c r="B81" s="167"/>
      <c r="C81" s="167"/>
      <c r="D81" s="168"/>
      <c r="E81" s="169"/>
      <c r="F81" s="165">
        <f>'[1]6月'!H81</f>
        <v>0</v>
      </c>
      <c r="G81" s="166">
        <f>'[1]6月'!I81</f>
        <v>0</v>
      </c>
      <c r="H81" s="166">
        <f>'[1]7月'!H81</f>
        <v>0</v>
      </c>
      <c r="I81" s="166">
        <f>'[1]7月'!I81</f>
        <v>0</v>
      </c>
      <c r="J81" s="199">
        <f>'[1]8月'!H81</f>
        <v>0</v>
      </c>
      <c r="K81" s="199">
        <f>'[1]8月'!I81</f>
        <v>0</v>
      </c>
      <c r="L81" s="199"/>
      <c r="M81" s="199"/>
      <c r="N81" s="199">
        <v>10577.3</v>
      </c>
      <c r="O81" s="199"/>
      <c r="P81" s="199">
        <v>4091.4</v>
      </c>
      <c r="Q81" s="199">
        <f t="shared" si="40"/>
        <v>0</v>
      </c>
      <c r="R81" s="204">
        <f t="shared" si="35"/>
        <v>0</v>
      </c>
      <c r="S81" s="199"/>
      <c r="T81" s="204"/>
      <c r="U81" s="204"/>
      <c r="V81" s="199"/>
      <c r="W81" s="199"/>
      <c r="X81" s="174"/>
      <c r="Y81" s="174"/>
      <c r="Z81" s="199"/>
      <c r="AA81" s="215"/>
      <c r="AB81" s="199"/>
      <c r="AC81" s="199"/>
      <c r="AD81" s="199"/>
      <c r="AE81" s="216"/>
    </row>
    <row r="82" s="2" customFormat="1" ht="18" customHeight="1" spans="1:31">
      <c r="A82" s="32">
        <v>54</v>
      </c>
      <c r="B82" s="32" t="s">
        <v>114</v>
      </c>
      <c r="C82" s="32">
        <v>167.66</v>
      </c>
      <c r="D82" s="161">
        <f t="shared" si="41"/>
        <v>5029.8</v>
      </c>
      <c r="E82" s="162">
        <f t="shared" si="42"/>
        <v>1257.45</v>
      </c>
      <c r="F82" s="156" t="s">
        <v>497</v>
      </c>
      <c r="G82" s="157">
        <f>'[1]6月'!I82</f>
        <v>0</v>
      </c>
      <c r="H82" s="157">
        <f>'[1]7月'!H82</f>
        <v>0</v>
      </c>
      <c r="I82" s="157">
        <f>'[1]7月'!I82</f>
        <v>0</v>
      </c>
      <c r="J82" s="29">
        <f>'[1]8月'!H82</f>
        <v>0</v>
      </c>
      <c r="K82" s="29">
        <f>'[1]8月'!I82</f>
        <v>0</v>
      </c>
      <c r="L82" s="29"/>
      <c r="M82" s="29"/>
      <c r="N82" s="29"/>
      <c r="O82" s="29"/>
      <c r="P82" s="157">
        <v>0</v>
      </c>
      <c r="Q82" s="29">
        <f t="shared" si="40"/>
        <v>0</v>
      </c>
      <c r="R82" s="203" t="e">
        <f t="shared" si="35"/>
        <v>#DIV/0!</v>
      </c>
      <c r="S82" s="29"/>
      <c r="T82" s="203"/>
      <c r="U82" s="203"/>
      <c r="V82" s="29"/>
      <c r="W82" s="29"/>
      <c r="X82" s="32"/>
      <c r="Y82" s="32"/>
      <c r="Z82" s="29"/>
      <c r="AA82" s="87"/>
      <c r="AB82" s="29"/>
      <c r="AC82" s="29"/>
      <c r="AD82" s="29"/>
      <c r="AE82" s="214"/>
    </row>
    <row r="83" s="1" customFormat="1" ht="18" customHeight="1" spans="1:31">
      <c r="A83" s="223">
        <v>55</v>
      </c>
      <c r="B83" s="223" t="s">
        <v>115</v>
      </c>
      <c r="C83" s="223">
        <v>272.76</v>
      </c>
      <c r="D83" s="224">
        <f t="shared" si="41"/>
        <v>8182.8</v>
      </c>
      <c r="E83" s="224">
        <f t="shared" si="42"/>
        <v>2045.7</v>
      </c>
      <c r="F83" s="225">
        <f>'[1]6月'!H83</f>
        <v>0</v>
      </c>
      <c r="G83" s="226">
        <f>'[1]6月'!I83</f>
        <v>0</v>
      </c>
      <c r="H83" s="226">
        <f>'[1]7月'!H83</f>
        <v>0</v>
      </c>
      <c r="I83" s="226">
        <f>'[1]7月'!I83</f>
        <v>0</v>
      </c>
      <c r="J83" s="230">
        <f>'[1]8月'!H83</f>
        <v>0</v>
      </c>
      <c r="K83" s="230">
        <f>'[1]8月'!I83</f>
        <v>0</v>
      </c>
      <c r="L83" s="230"/>
      <c r="M83" s="230"/>
      <c r="N83" s="230"/>
      <c r="O83" s="230"/>
      <c r="P83" s="116">
        <v>4091.4</v>
      </c>
      <c r="Q83" s="116">
        <f t="shared" si="40"/>
        <v>0</v>
      </c>
      <c r="R83" s="205">
        <f t="shared" si="35"/>
        <v>0</v>
      </c>
      <c r="S83" s="34"/>
      <c r="T83" s="205"/>
      <c r="U83" s="205"/>
      <c r="V83" s="34"/>
      <c r="W83" s="34"/>
      <c r="X83" s="37"/>
      <c r="Y83" s="37"/>
      <c r="Z83" s="34"/>
      <c r="AA83" s="101"/>
      <c r="AB83" s="34"/>
      <c r="AC83" s="34"/>
      <c r="AD83" s="34"/>
      <c r="AE83" s="138"/>
    </row>
    <row r="84" s="1" customFormat="1" ht="18" customHeight="1" spans="1:31">
      <c r="A84" s="227"/>
      <c r="B84" s="227"/>
      <c r="C84" s="227"/>
      <c r="D84" s="228"/>
      <c r="E84" s="229"/>
      <c r="F84" s="225">
        <f>'[1]6月'!H84</f>
        <v>0</v>
      </c>
      <c r="G84" s="226">
        <f>'[1]6月'!I84</f>
        <v>0</v>
      </c>
      <c r="H84" s="226">
        <f>'[1]7月'!H84</f>
        <v>0</v>
      </c>
      <c r="I84" s="226">
        <f>'[1]7月'!I84</f>
        <v>0</v>
      </c>
      <c r="J84" s="230">
        <f>'[1]8月'!H84</f>
        <v>0</v>
      </c>
      <c r="K84" s="230">
        <f>'[1]8月'!I84</f>
        <v>0</v>
      </c>
      <c r="L84" s="230"/>
      <c r="M84" s="230"/>
      <c r="N84" s="230"/>
      <c r="O84" s="230"/>
      <c r="P84" s="116">
        <v>4091.4</v>
      </c>
      <c r="Q84" s="116">
        <f t="shared" si="40"/>
        <v>0</v>
      </c>
      <c r="R84" s="205">
        <f t="shared" si="35"/>
        <v>0</v>
      </c>
      <c r="S84" s="34"/>
      <c r="T84" s="205"/>
      <c r="U84" s="205"/>
      <c r="V84" s="34"/>
      <c r="W84" s="34"/>
      <c r="X84" s="37"/>
      <c r="Y84" s="37"/>
      <c r="Z84" s="34"/>
      <c r="AA84" s="101"/>
      <c r="AB84" s="34"/>
      <c r="AC84" s="34"/>
      <c r="AD84" s="34"/>
      <c r="AE84" s="138"/>
    </row>
    <row r="85" s="2" customFormat="1" ht="18" customHeight="1" spans="1:31">
      <c r="A85" s="32">
        <v>56</v>
      </c>
      <c r="B85" s="32" t="s">
        <v>116</v>
      </c>
      <c r="C85" s="32">
        <v>167.66</v>
      </c>
      <c r="D85" s="161">
        <f t="shared" ref="D85:D89" si="43">C85*30</f>
        <v>5029.8</v>
      </c>
      <c r="E85" s="162">
        <f t="shared" ref="E85:E89" si="44">C85*7.5</f>
        <v>1257.45</v>
      </c>
      <c r="F85" s="156" t="s">
        <v>497</v>
      </c>
      <c r="G85" s="157">
        <f>'[1]6月'!I85</f>
        <v>0</v>
      </c>
      <c r="H85" s="157">
        <f>'[1]7月'!H85</f>
        <v>0</v>
      </c>
      <c r="I85" s="157">
        <f>'[1]7月'!I85</f>
        <v>0</v>
      </c>
      <c r="J85" s="29">
        <v>946.2</v>
      </c>
      <c r="K85" s="29">
        <f>'[1]8月'!I85</f>
        <v>0</v>
      </c>
      <c r="L85" s="29">
        <v>788.5</v>
      </c>
      <c r="M85" s="29">
        <v>1734.7</v>
      </c>
      <c r="N85" s="29">
        <v>51.3</v>
      </c>
      <c r="O85" s="29">
        <v>51.3</v>
      </c>
      <c r="P85" s="157">
        <f>J85+L85+N85</f>
        <v>1786</v>
      </c>
      <c r="Q85" s="29">
        <f t="shared" si="40"/>
        <v>1786</v>
      </c>
      <c r="R85" s="203">
        <f t="shared" si="35"/>
        <v>1</v>
      </c>
      <c r="S85" s="29" t="s">
        <v>430</v>
      </c>
      <c r="T85" s="203" t="s">
        <v>511</v>
      </c>
      <c r="U85" s="47">
        <v>44131</v>
      </c>
      <c r="V85" s="29"/>
      <c r="W85" s="29"/>
      <c r="X85" s="32"/>
      <c r="Y85" s="32"/>
      <c r="Z85" s="29"/>
      <c r="AA85" s="87"/>
      <c r="AB85" s="29"/>
      <c r="AC85" s="29"/>
      <c r="AD85" s="29"/>
      <c r="AE85" s="214"/>
    </row>
    <row r="86" s="2" customFormat="1" ht="18" customHeight="1" spans="1:31">
      <c r="A86" s="154">
        <v>57</v>
      </c>
      <c r="B86" s="154" t="s">
        <v>118</v>
      </c>
      <c r="C86" s="154">
        <v>272.76</v>
      </c>
      <c r="D86" s="155">
        <f t="shared" si="43"/>
        <v>8182.8</v>
      </c>
      <c r="E86" s="155">
        <f t="shared" si="44"/>
        <v>2045.7</v>
      </c>
      <c r="F86" s="156" t="s">
        <v>497</v>
      </c>
      <c r="G86" s="157">
        <f>'[1]6月'!I86</f>
        <v>0</v>
      </c>
      <c r="H86" s="157">
        <f>'[1]7月'!H86</f>
        <v>0</v>
      </c>
      <c r="I86" s="157">
        <f>'[1]7月'!I86</f>
        <v>0</v>
      </c>
      <c r="J86" s="29">
        <f>'[1]8月'!H86</f>
        <v>0</v>
      </c>
      <c r="K86" s="29">
        <f>'[1]8月'!I86</f>
        <v>0</v>
      </c>
      <c r="L86" s="29"/>
      <c r="M86" s="29"/>
      <c r="N86" s="29"/>
      <c r="O86" s="29"/>
      <c r="P86" s="157">
        <v>0</v>
      </c>
      <c r="Q86" s="29">
        <f t="shared" si="40"/>
        <v>0</v>
      </c>
      <c r="R86" s="203" t="e">
        <f t="shared" si="35"/>
        <v>#DIV/0!</v>
      </c>
      <c r="S86" s="29"/>
      <c r="T86" s="203"/>
      <c r="U86" s="203"/>
      <c r="V86" s="29"/>
      <c r="W86" s="29"/>
      <c r="X86" s="32"/>
      <c r="Y86" s="32"/>
      <c r="Z86" s="29"/>
      <c r="AA86" s="87"/>
      <c r="AB86" s="29"/>
      <c r="AC86" s="29"/>
      <c r="AD86" s="29"/>
      <c r="AE86" s="214"/>
    </row>
    <row r="87" s="2" customFormat="1" ht="18" customHeight="1" spans="1:31">
      <c r="A87" s="158"/>
      <c r="B87" s="158"/>
      <c r="C87" s="158"/>
      <c r="D87" s="159"/>
      <c r="E87" s="160"/>
      <c r="F87" s="156" t="s">
        <v>497</v>
      </c>
      <c r="G87" s="157">
        <f>'[1]6月'!I87</f>
        <v>0</v>
      </c>
      <c r="H87" s="157">
        <f>'[1]7月'!H87</f>
        <v>0</v>
      </c>
      <c r="I87" s="157">
        <f>'[1]7月'!I87</f>
        <v>0</v>
      </c>
      <c r="J87" s="29">
        <f>'[1]8月'!H87</f>
        <v>0</v>
      </c>
      <c r="K87" s="29">
        <f>'[1]8月'!I87</f>
        <v>0</v>
      </c>
      <c r="L87" s="29"/>
      <c r="M87" s="29"/>
      <c r="N87" s="29"/>
      <c r="O87" s="29"/>
      <c r="P87" s="157">
        <v>0</v>
      </c>
      <c r="Q87" s="29">
        <f t="shared" si="40"/>
        <v>0</v>
      </c>
      <c r="R87" s="203" t="e">
        <f t="shared" si="35"/>
        <v>#DIV/0!</v>
      </c>
      <c r="S87" s="29"/>
      <c r="T87" s="203"/>
      <c r="U87" s="203"/>
      <c r="V87" s="29"/>
      <c r="W87" s="29"/>
      <c r="X87" s="32"/>
      <c r="Y87" s="32"/>
      <c r="Z87" s="29"/>
      <c r="AA87" s="87"/>
      <c r="AB87" s="29"/>
      <c r="AC87" s="29"/>
      <c r="AD87" s="29"/>
      <c r="AE87" s="214"/>
    </row>
    <row r="88" s="1" customFormat="1" ht="18" customHeight="1" spans="1:31">
      <c r="A88" s="37">
        <v>58</v>
      </c>
      <c r="B88" s="37" t="s">
        <v>120</v>
      </c>
      <c r="C88" s="37">
        <v>167.66</v>
      </c>
      <c r="D88" s="170">
        <f t="shared" si="43"/>
        <v>5029.8</v>
      </c>
      <c r="E88" s="171">
        <f t="shared" si="44"/>
        <v>1257.45</v>
      </c>
      <c r="F88" s="172">
        <f>'[1]6月'!H88</f>
        <v>32.3</v>
      </c>
      <c r="G88" s="173">
        <f>'[1]6月'!I88</f>
        <v>0</v>
      </c>
      <c r="H88" s="173">
        <f>'[1]7月'!H88</f>
        <v>207.1</v>
      </c>
      <c r="I88" s="173">
        <f>'[1]7月'!I88</f>
        <v>0</v>
      </c>
      <c r="J88" s="66">
        <f>'[1]8月'!H88</f>
        <v>513</v>
      </c>
      <c r="K88" s="66">
        <f>'[1]8月'!I88</f>
        <v>0</v>
      </c>
      <c r="L88" s="66">
        <v>205.2</v>
      </c>
      <c r="M88" s="66"/>
      <c r="N88" s="66">
        <v>0</v>
      </c>
      <c r="O88" s="66"/>
      <c r="P88" s="116">
        <f t="shared" ref="P88:P93" si="45">F88+H88+J88+L88+N88</f>
        <v>957.6</v>
      </c>
      <c r="Q88" s="116">
        <f t="shared" si="40"/>
        <v>0</v>
      </c>
      <c r="R88" s="205">
        <f t="shared" si="35"/>
        <v>0</v>
      </c>
      <c r="S88" s="34"/>
      <c r="T88" s="205"/>
      <c r="U88" s="205"/>
      <c r="V88" s="34"/>
      <c r="W88" s="34"/>
      <c r="X88" s="37"/>
      <c r="Y88" s="37"/>
      <c r="Z88" s="49"/>
      <c r="AA88" s="101"/>
      <c r="AB88" s="34"/>
      <c r="AC88" s="34"/>
      <c r="AD88" s="34"/>
      <c r="AE88" s="138"/>
    </row>
    <row r="89" s="2" customFormat="1" ht="18" customHeight="1" spans="1:31">
      <c r="A89" s="154">
        <v>59</v>
      </c>
      <c r="B89" s="154" t="s">
        <v>122</v>
      </c>
      <c r="C89" s="154">
        <v>272.76</v>
      </c>
      <c r="D89" s="155">
        <f t="shared" si="43"/>
        <v>8182.8</v>
      </c>
      <c r="E89" s="155">
        <f t="shared" si="44"/>
        <v>2045.7</v>
      </c>
      <c r="F89" s="156">
        <f>'[1]6月'!H89</f>
        <v>8182.8</v>
      </c>
      <c r="G89" s="157">
        <f>'[1]6月'!I89</f>
        <v>0</v>
      </c>
      <c r="H89" s="157">
        <f>'[1]7月'!H89</f>
        <v>0</v>
      </c>
      <c r="I89" s="157">
        <f>'[1]7月'!I89</f>
        <v>0</v>
      </c>
      <c r="J89" s="29">
        <f>'[1]8月'!H89</f>
        <v>0</v>
      </c>
      <c r="K89" s="29">
        <f>'[1]8月'!I89</f>
        <v>0</v>
      </c>
      <c r="L89" s="29"/>
      <c r="M89" s="29"/>
      <c r="N89" s="29"/>
      <c r="O89" s="29">
        <v>8182.8</v>
      </c>
      <c r="P89" s="29">
        <f t="shared" si="45"/>
        <v>8182.8</v>
      </c>
      <c r="Q89" s="29">
        <f t="shared" si="40"/>
        <v>8182.8</v>
      </c>
      <c r="R89" s="203">
        <f t="shared" si="35"/>
        <v>1</v>
      </c>
      <c r="S89" s="29" t="s">
        <v>418</v>
      </c>
      <c r="T89" s="203" t="s">
        <v>21</v>
      </c>
      <c r="U89" s="234">
        <v>44166</v>
      </c>
      <c r="V89" s="29"/>
      <c r="W89" s="29"/>
      <c r="X89" s="32"/>
      <c r="Y89" s="32"/>
      <c r="Z89" s="29"/>
      <c r="AA89" s="87"/>
      <c r="AB89" s="29"/>
      <c r="AC89" s="29"/>
      <c r="AD89" s="29"/>
      <c r="AE89" s="214"/>
    </row>
    <row r="90" s="2" customFormat="1" ht="18" customHeight="1" spans="1:31">
      <c r="A90" s="158"/>
      <c r="B90" s="158"/>
      <c r="C90" s="158"/>
      <c r="D90" s="159"/>
      <c r="E90" s="160"/>
      <c r="F90" s="156">
        <f>'[1]6月'!H90</f>
        <v>0</v>
      </c>
      <c r="G90" s="157">
        <f>'[1]6月'!I90</f>
        <v>0</v>
      </c>
      <c r="H90" s="157">
        <f>'[1]7月'!H90</f>
        <v>0</v>
      </c>
      <c r="I90" s="157">
        <f>'[1]7月'!I90</f>
        <v>0</v>
      </c>
      <c r="J90" s="29">
        <f>'[1]8月'!H90</f>
        <v>0</v>
      </c>
      <c r="K90" s="29">
        <f>'[1]8月'!I90</f>
        <v>0</v>
      </c>
      <c r="L90" s="29"/>
      <c r="M90" s="29"/>
      <c r="N90" s="29"/>
      <c r="O90" s="29"/>
      <c r="P90" s="29">
        <f t="shared" si="45"/>
        <v>0</v>
      </c>
      <c r="Q90" s="29">
        <f t="shared" si="40"/>
        <v>0</v>
      </c>
      <c r="R90" s="203" t="e">
        <f t="shared" si="35"/>
        <v>#DIV/0!</v>
      </c>
      <c r="S90" s="29"/>
      <c r="T90" s="203"/>
      <c r="U90" s="203"/>
      <c r="V90" s="29"/>
      <c r="W90" s="29"/>
      <c r="X90" s="29"/>
      <c r="Y90" s="29"/>
      <c r="Z90" s="47"/>
      <c r="AA90" s="29"/>
      <c r="AB90" s="29"/>
      <c r="AC90" s="29"/>
      <c r="AD90" s="29"/>
      <c r="AE90" s="214"/>
    </row>
    <row r="91" s="2" customFormat="1" ht="18" customHeight="1" spans="1:31">
      <c r="A91" s="32">
        <v>60</v>
      </c>
      <c r="B91" s="32" t="s">
        <v>123</v>
      </c>
      <c r="C91" s="32">
        <v>167.66</v>
      </c>
      <c r="D91" s="161">
        <f t="shared" ref="D91:D95" si="46">C91*30</f>
        <v>5029.8</v>
      </c>
      <c r="E91" s="162">
        <f t="shared" ref="E91:E95" si="47">C91*7.5</f>
        <v>1257.45</v>
      </c>
      <c r="F91" s="156">
        <f>'[1]6月'!H91</f>
        <v>193.8</v>
      </c>
      <c r="G91" s="157">
        <f>'[1]6月'!I91</f>
        <v>0</v>
      </c>
      <c r="H91" s="157">
        <f>'[1]7月'!H91</f>
        <v>841.7</v>
      </c>
      <c r="I91" s="157">
        <f>'[1]7月'!I91</f>
        <v>0</v>
      </c>
      <c r="J91" s="29">
        <f>'[1]8月'!H91</f>
        <v>1478.2</v>
      </c>
      <c r="K91" s="29">
        <f>'[1]8月'!I91</f>
        <v>0</v>
      </c>
      <c r="L91" s="29">
        <v>266</v>
      </c>
      <c r="M91" s="29"/>
      <c r="N91" s="29">
        <v>7.6</v>
      </c>
      <c r="O91" s="29">
        <v>2787.3</v>
      </c>
      <c r="P91" s="29">
        <f t="shared" si="45"/>
        <v>2787.3</v>
      </c>
      <c r="Q91" s="29">
        <f t="shared" si="40"/>
        <v>2787.3</v>
      </c>
      <c r="R91" s="203">
        <f t="shared" si="35"/>
        <v>1</v>
      </c>
      <c r="S91" s="29"/>
      <c r="T91" s="203"/>
      <c r="U91" s="203"/>
      <c r="V91" s="29"/>
      <c r="W91" s="29"/>
      <c r="X91" s="32"/>
      <c r="Y91" s="32"/>
      <c r="Z91" s="47"/>
      <c r="AA91" s="87"/>
      <c r="AB91" s="29"/>
      <c r="AC91" s="29"/>
      <c r="AD91" s="29"/>
      <c r="AE91" s="214"/>
    </row>
    <row r="92" s="1" customFormat="1" ht="18" customHeight="1" spans="1:31">
      <c r="A92" s="177">
        <v>61</v>
      </c>
      <c r="B92" s="177" t="s">
        <v>124</v>
      </c>
      <c r="C92" s="177">
        <v>272.76</v>
      </c>
      <c r="D92" s="178">
        <f t="shared" si="46"/>
        <v>8182.8</v>
      </c>
      <c r="E92" s="178">
        <f t="shared" si="47"/>
        <v>2045.7</v>
      </c>
      <c r="F92" s="172">
        <f>'[1]6月'!H92</f>
        <v>0</v>
      </c>
      <c r="G92" s="173">
        <f>'[1]6月'!I92</f>
        <v>0</v>
      </c>
      <c r="H92" s="173">
        <v>0</v>
      </c>
      <c r="I92" s="173">
        <f>'[1]7月'!I92</f>
        <v>0</v>
      </c>
      <c r="J92" s="66">
        <f>'[1]8月'!H92</f>
        <v>0</v>
      </c>
      <c r="K92" s="66">
        <f>'[1]8月'!I92</f>
        <v>0</v>
      </c>
      <c r="L92" s="66"/>
      <c r="M92" s="66"/>
      <c r="N92" s="66">
        <v>286.9</v>
      </c>
      <c r="O92" s="122"/>
      <c r="P92" s="116">
        <f t="shared" si="45"/>
        <v>286.9</v>
      </c>
      <c r="Q92" s="116"/>
      <c r="R92" s="205">
        <f t="shared" si="35"/>
        <v>0</v>
      </c>
      <c r="S92" s="34"/>
      <c r="T92" s="205"/>
      <c r="U92" s="205"/>
      <c r="V92" s="34"/>
      <c r="W92" s="34"/>
      <c r="X92" s="37"/>
      <c r="Y92" s="37"/>
      <c r="Z92" s="34"/>
      <c r="AA92" s="101"/>
      <c r="AB92" s="34"/>
      <c r="AC92" s="34"/>
      <c r="AD92" s="34"/>
      <c r="AE92" s="138"/>
    </row>
    <row r="93" s="1" customFormat="1" ht="18" customHeight="1" spans="1:31">
      <c r="A93" s="179"/>
      <c r="B93" s="179"/>
      <c r="C93" s="179"/>
      <c r="D93" s="180"/>
      <c r="E93" s="181"/>
      <c r="F93" s="172">
        <v>0</v>
      </c>
      <c r="G93" s="173">
        <f>'[1]6月'!I93</f>
        <v>0</v>
      </c>
      <c r="H93" s="173">
        <v>0</v>
      </c>
      <c r="I93" s="173">
        <f>'[1]7月'!I93</f>
        <v>0</v>
      </c>
      <c r="J93" s="66">
        <f>'[1]8月'!H93</f>
        <v>0</v>
      </c>
      <c r="K93" s="66">
        <f>'[1]8月'!I93</f>
        <v>0</v>
      </c>
      <c r="L93" s="66"/>
      <c r="M93" s="66"/>
      <c r="N93" s="66">
        <v>2580.2</v>
      </c>
      <c r="O93" s="122"/>
      <c r="P93" s="116">
        <f t="shared" si="45"/>
        <v>2580.2</v>
      </c>
      <c r="Q93" s="116"/>
      <c r="R93" s="205">
        <f t="shared" si="35"/>
        <v>0</v>
      </c>
      <c r="S93" s="34"/>
      <c r="T93" s="205"/>
      <c r="U93" s="205"/>
      <c r="V93" s="34"/>
      <c r="W93" s="34"/>
      <c r="X93" s="37"/>
      <c r="Y93" s="37"/>
      <c r="Z93" s="34"/>
      <c r="AA93" s="101"/>
      <c r="AB93" s="34"/>
      <c r="AC93" s="34"/>
      <c r="AD93" s="34"/>
      <c r="AE93" s="138"/>
    </row>
    <row r="94" s="2" customFormat="1" ht="18" customHeight="1" spans="1:31">
      <c r="A94" s="32">
        <v>62</v>
      </c>
      <c r="B94" s="32" t="s">
        <v>127</v>
      </c>
      <c r="C94" s="32">
        <v>167.66</v>
      </c>
      <c r="D94" s="161">
        <f t="shared" si="46"/>
        <v>5029.8</v>
      </c>
      <c r="E94" s="162">
        <f t="shared" si="47"/>
        <v>1257.45</v>
      </c>
      <c r="F94" s="156" t="s">
        <v>497</v>
      </c>
      <c r="G94" s="157">
        <f>'[1]6月'!I94</f>
        <v>0</v>
      </c>
      <c r="H94" s="157">
        <f>'[1]7月'!H94</f>
        <v>0</v>
      </c>
      <c r="I94" s="157">
        <f>'[1]7月'!I94</f>
        <v>0</v>
      </c>
      <c r="J94" s="29">
        <f>'[1]8月'!H94</f>
        <v>0</v>
      </c>
      <c r="K94" s="29">
        <f>'[1]8月'!I94</f>
        <v>0</v>
      </c>
      <c r="L94" s="29"/>
      <c r="M94" s="29"/>
      <c r="N94" s="29"/>
      <c r="O94" s="29"/>
      <c r="P94" s="29">
        <v>0</v>
      </c>
      <c r="Q94" s="29">
        <f t="shared" ref="Q94:Q105" si="48">G94+I94+K94+M94+O94</f>
        <v>0</v>
      </c>
      <c r="R94" s="203" t="e">
        <f t="shared" si="35"/>
        <v>#DIV/0!</v>
      </c>
      <c r="S94" s="29"/>
      <c r="T94" s="203"/>
      <c r="U94" s="203"/>
      <c r="V94" s="29"/>
      <c r="W94" s="29"/>
      <c r="X94" s="32"/>
      <c r="Y94" s="32"/>
      <c r="Z94" s="29"/>
      <c r="AA94" s="87"/>
      <c r="AB94" s="29"/>
      <c r="AC94" s="29"/>
      <c r="AD94" s="29"/>
      <c r="AE94" s="214"/>
    </row>
    <row r="95" s="1" customFormat="1" ht="20" customHeight="1" spans="1:31">
      <c r="A95" s="177">
        <v>63</v>
      </c>
      <c r="B95" s="177" t="s">
        <v>129</v>
      </c>
      <c r="C95" s="177">
        <v>265.33</v>
      </c>
      <c r="D95" s="178">
        <f t="shared" si="46"/>
        <v>7959.9</v>
      </c>
      <c r="E95" s="178">
        <f t="shared" si="47"/>
        <v>1989.975</v>
      </c>
      <c r="F95" s="172">
        <f>'[1]6月'!H95</f>
        <v>0</v>
      </c>
      <c r="G95" s="173">
        <f>'[1]6月'!I95</f>
        <v>0</v>
      </c>
      <c r="H95" s="173">
        <v>0</v>
      </c>
      <c r="I95" s="173">
        <f>'[1]7月'!I95</f>
        <v>0</v>
      </c>
      <c r="J95" s="66">
        <f>'[1]8月'!H95</f>
        <v>0</v>
      </c>
      <c r="K95" s="66">
        <f>'[1]8月'!I95</f>
        <v>0</v>
      </c>
      <c r="L95" s="66"/>
      <c r="M95" s="66"/>
      <c r="N95" s="66">
        <v>1445.9</v>
      </c>
      <c r="O95" s="66"/>
      <c r="P95" s="116">
        <f t="shared" ref="P95:P103" si="49">F95+H95+J95+L95+N95</f>
        <v>1445.9</v>
      </c>
      <c r="Q95" s="116">
        <f t="shared" si="48"/>
        <v>0</v>
      </c>
      <c r="R95" s="205">
        <f t="shared" si="35"/>
        <v>0</v>
      </c>
      <c r="S95" s="34"/>
      <c r="T95" s="205"/>
      <c r="U95" s="205"/>
      <c r="V95" s="34"/>
      <c r="W95" s="34"/>
      <c r="X95" s="37"/>
      <c r="Y95" s="37"/>
      <c r="Z95" s="34"/>
      <c r="AA95" s="101"/>
      <c r="AB95" s="34"/>
      <c r="AC95" s="34"/>
      <c r="AD95" s="34"/>
      <c r="AE95" s="138" t="s">
        <v>516</v>
      </c>
    </row>
    <row r="96" s="1" customFormat="1" ht="20" customHeight="1" spans="1:31">
      <c r="A96" s="179"/>
      <c r="B96" s="179"/>
      <c r="C96" s="179"/>
      <c r="D96" s="180"/>
      <c r="E96" s="181"/>
      <c r="F96" s="172">
        <v>0</v>
      </c>
      <c r="G96" s="173">
        <f>'[1]6月'!I96</f>
        <v>0</v>
      </c>
      <c r="H96" s="173">
        <v>0</v>
      </c>
      <c r="I96" s="173">
        <f>'[1]7月'!I96</f>
        <v>0</v>
      </c>
      <c r="J96" s="66">
        <f>'[1]8月'!H96</f>
        <v>0</v>
      </c>
      <c r="K96" s="66">
        <f>'[1]8月'!I96</f>
        <v>0</v>
      </c>
      <c r="L96" s="66"/>
      <c r="M96" s="66"/>
      <c r="N96" s="66">
        <v>4628.4</v>
      </c>
      <c r="O96" s="66"/>
      <c r="P96" s="116">
        <f t="shared" si="49"/>
        <v>4628.4</v>
      </c>
      <c r="Q96" s="116">
        <f t="shared" si="48"/>
        <v>0</v>
      </c>
      <c r="R96" s="205">
        <f t="shared" si="35"/>
        <v>0</v>
      </c>
      <c r="S96" s="34"/>
      <c r="T96" s="205"/>
      <c r="U96" s="205"/>
      <c r="V96" s="34"/>
      <c r="W96" s="34"/>
      <c r="X96" s="37"/>
      <c r="Y96" s="37"/>
      <c r="Z96" s="34"/>
      <c r="AA96" s="101"/>
      <c r="AB96" s="34"/>
      <c r="AC96" s="34"/>
      <c r="AD96" s="34"/>
      <c r="AE96" s="138"/>
    </row>
    <row r="97" s="2" customFormat="1" ht="20" customHeight="1" spans="1:31">
      <c r="A97" s="32">
        <v>64</v>
      </c>
      <c r="B97" s="32"/>
      <c r="C97" s="32">
        <v>163.45</v>
      </c>
      <c r="D97" s="161">
        <f t="shared" ref="D97:D126" si="50">C97*30</f>
        <v>4903.5</v>
      </c>
      <c r="E97" s="162">
        <f t="shared" ref="E97:E126" si="51">C97*7.5</f>
        <v>1225.875</v>
      </c>
      <c r="F97" s="156">
        <f>'[1]6月'!H97</f>
        <v>0</v>
      </c>
      <c r="G97" s="157">
        <f>'[1]6月'!I97</f>
        <v>0</v>
      </c>
      <c r="H97" s="157">
        <f>'[1]7月'!H97</f>
        <v>0</v>
      </c>
      <c r="I97" s="157">
        <f>'[1]7月'!I97</f>
        <v>0</v>
      </c>
      <c r="J97" s="29">
        <v>1225.88</v>
      </c>
      <c r="K97" s="29">
        <f>'[1]8月'!I97</f>
        <v>0</v>
      </c>
      <c r="L97" s="29">
        <v>1225.88</v>
      </c>
      <c r="M97" s="29"/>
      <c r="N97" s="29">
        <v>0</v>
      </c>
      <c r="O97" s="29">
        <v>2451.75</v>
      </c>
      <c r="P97" s="29">
        <v>2451.75</v>
      </c>
      <c r="Q97" s="29">
        <f t="shared" si="48"/>
        <v>2451.75</v>
      </c>
      <c r="R97" s="203">
        <f t="shared" si="35"/>
        <v>1</v>
      </c>
      <c r="S97" s="29" t="s">
        <v>517</v>
      </c>
      <c r="T97" s="203" t="s">
        <v>21</v>
      </c>
      <c r="U97" s="234">
        <v>44162</v>
      </c>
      <c r="V97" s="29"/>
      <c r="W97" s="29"/>
      <c r="X97" s="32"/>
      <c r="Y97" s="32"/>
      <c r="Z97" s="29"/>
      <c r="AA97" s="87"/>
      <c r="AB97" s="29"/>
      <c r="AC97" s="29"/>
      <c r="AD97" s="29"/>
      <c r="AE97" s="214"/>
    </row>
    <row r="98" s="130" customFormat="1" ht="20" customHeight="1" spans="1:31">
      <c r="A98" s="174">
        <v>65</v>
      </c>
      <c r="B98" s="174" t="s">
        <v>133</v>
      </c>
      <c r="C98" s="174">
        <v>168.95</v>
      </c>
      <c r="D98" s="175">
        <f t="shared" si="50"/>
        <v>5068.5</v>
      </c>
      <c r="E98" s="176">
        <f t="shared" si="51"/>
        <v>1267.125</v>
      </c>
      <c r="F98" s="165">
        <f>'[1]6月'!H98</f>
        <v>0</v>
      </c>
      <c r="G98" s="166">
        <f>'[1]6月'!I98</f>
        <v>0</v>
      </c>
      <c r="H98" s="166">
        <f>'[1]7月'!H98</f>
        <v>64.6</v>
      </c>
      <c r="I98" s="166">
        <f>'[1]7月'!I98</f>
        <v>0</v>
      </c>
      <c r="J98" s="199">
        <v>459.8</v>
      </c>
      <c r="K98" s="199">
        <f>'[1]8月'!I98</f>
        <v>0</v>
      </c>
      <c r="L98" s="199">
        <v>228</v>
      </c>
      <c r="M98" s="199"/>
      <c r="N98" s="199">
        <v>0</v>
      </c>
      <c r="O98" s="199"/>
      <c r="P98" s="199">
        <f t="shared" si="49"/>
        <v>752.4</v>
      </c>
      <c r="Q98" s="199">
        <f t="shared" si="48"/>
        <v>0</v>
      </c>
      <c r="R98" s="204">
        <f t="shared" si="35"/>
        <v>0</v>
      </c>
      <c r="S98" s="199"/>
      <c r="T98" s="204"/>
      <c r="U98" s="204"/>
      <c r="V98" s="199"/>
      <c r="W98" s="199"/>
      <c r="X98" s="174"/>
      <c r="Y98" s="174"/>
      <c r="Z98" s="199"/>
      <c r="AA98" s="215"/>
      <c r="AB98" s="199"/>
      <c r="AC98" s="199"/>
      <c r="AD98" s="199"/>
      <c r="AE98" s="216"/>
    </row>
    <row r="99" s="130" customFormat="1" ht="30" customHeight="1" spans="1:31">
      <c r="A99" s="174">
        <v>66</v>
      </c>
      <c r="B99" s="174" t="s">
        <v>134</v>
      </c>
      <c r="C99" s="174">
        <v>61.74</v>
      </c>
      <c r="D99" s="175">
        <f t="shared" si="50"/>
        <v>1852.2</v>
      </c>
      <c r="E99" s="176">
        <f t="shared" si="51"/>
        <v>463.05</v>
      </c>
      <c r="F99" s="165">
        <f>'[1]6月'!H99</f>
        <v>0</v>
      </c>
      <c r="G99" s="166">
        <f>'[1]6月'!I99</f>
        <v>0</v>
      </c>
      <c r="H99" s="166">
        <f>'[1]7月'!H99</f>
        <v>235.6</v>
      </c>
      <c r="I99" s="166">
        <f>'[1]7月'!I99</f>
        <v>0</v>
      </c>
      <c r="J99" s="199">
        <f>'[1]8月'!H99</f>
        <v>39.9</v>
      </c>
      <c r="K99" s="199">
        <f>'[1]8月'!I99</f>
        <v>0</v>
      </c>
      <c r="L99" s="199"/>
      <c r="M99" s="199"/>
      <c r="N99" s="199"/>
      <c r="O99" s="199"/>
      <c r="P99" s="199">
        <f t="shared" si="49"/>
        <v>275.5</v>
      </c>
      <c r="Q99" s="199">
        <f t="shared" si="48"/>
        <v>0</v>
      </c>
      <c r="R99" s="204">
        <f t="shared" si="35"/>
        <v>0</v>
      </c>
      <c r="S99" s="199"/>
      <c r="T99" s="204"/>
      <c r="U99" s="204"/>
      <c r="V99" s="199"/>
      <c r="W99" s="199"/>
      <c r="X99" s="174"/>
      <c r="Y99" s="174"/>
      <c r="Z99" s="199"/>
      <c r="AA99" s="215"/>
      <c r="AB99" s="199"/>
      <c r="AC99" s="199"/>
      <c r="AD99" s="199"/>
      <c r="AE99" s="216"/>
    </row>
    <row r="100" s="2" customFormat="1" ht="30" customHeight="1" spans="1:31">
      <c r="A100" s="32">
        <v>67</v>
      </c>
      <c r="B100" s="32" t="s">
        <v>135</v>
      </c>
      <c r="C100" s="32">
        <v>79.31</v>
      </c>
      <c r="D100" s="161">
        <f t="shared" si="50"/>
        <v>2379.3</v>
      </c>
      <c r="E100" s="162">
        <f t="shared" si="51"/>
        <v>594.825</v>
      </c>
      <c r="F100" s="156">
        <f>'[1]6月'!H100</f>
        <v>2379.3</v>
      </c>
      <c r="G100" s="157">
        <f>'[1]6月'!I100</f>
        <v>2379.3</v>
      </c>
      <c r="H100" s="157">
        <f>'[1]7月'!H100</f>
        <v>0</v>
      </c>
      <c r="I100" s="157">
        <v>0</v>
      </c>
      <c r="J100" s="29">
        <f>'[1]8月'!H100</f>
        <v>0</v>
      </c>
      <c r="K100" s="29">
        <f>'[1]8月'!I100</f>
        <v>0</v>
      </c>
      <c r="L100" s="29"/>
      <c r="M100" s="29"/>
      <c r="N100" s="29"/>
      <c r="O100" s="29"/>
      <c r="P100" s="29">
        <f t="shared" si="49"/>
        <v>2379.3</v>
      </c>
      <c r="Q100" s="29">
        <f t="shared" si="48"/>
        <v>2379.3</v>
      </c>
      <c r="R100" s="203">
        <f t="shared" si="35"/>
        <v>1</v>
      </c>
      <c r="S100" s="29" t="s">
        <v>418</v>
      </c>
      <c r="T100" s="203" t="s">
        <v>445</v>
      </c>
      <c r="U100" s="47">
        <v>44026</v>
      </c>
      <c r="V100" s="29"/>
      <c r="W100" s="29"/>
      <c r="X100" s="32"/>
      <c r="Y100" s="32"/>
      <c r="Z100" s="47"/>
      <c r="AA100" s="87"/>
      <c r="AB100" s="29"/>
      <c r="AC100" s="29"/>
      <c r="AD100" s="29"/>
      <c r="AE100" s="214"/>
    </row>
    <row r="101" s="2" customFormat="1" ht="30" customHeight="1" spans="1:31">
      <c r="A101" s="32">
        <v>68</v>
      </c>
      <c r="B101" s="32" t="s">
        <v>137</v>
      </c>
      <c r="C101" s="32">
        <v>168.95</v>
      </c>
      <c r="D101" s="161">
        <f t="shared" si="50"/>
        <v>5068.5</v>
      </c>
      <c r="E101" s="162">
        <f t="shared" si="51"/>
        <v>1267.125</v>
      </c>
      <c r="F101" s="156">
        <f>'[1]6月'!H101</f>
        <v>0</v>
      </c>
      <c r="G101" s="157">
        <f>'[1]6月'!I101</f>
        <v>0</v>
      </c>
      <c r="H101" s="157">
        <f>'[1]7月'!H101</f>
        <v>885.4</v>
      </c>
      <c r="I101" s="157">
        <f>'[1]7月'!I101</f>
        <v>885.4</v>
      </c>
      <c r="J101" s="29">
        <f>'[1]8月'!H101</f>
        <v>1474.4</v>
      </c>
      <c r="K101" s="29">
        <f>'[1]8月'!I101</f>
        <v>0</v>
      </c>
      <c r="L101" s="29">
        <v>247</v>
      </c>
      <c r="M101" s="29"/>
      <c r="N101" s="29">
        <v>0</v>
      </c>
      <c r="O101" s="29">
        <v>1721.4</v>
      </c>
      <c r="P101" s="29">
        <f t="shared" si="49"/>
        <v>2606.8</v>
      </c>
      <c r="Q101" s="29">
        <f t="shared" si="48"/>
        <v>2606.8</v>
      </c>
      <c r="R101" s="203">
        <f t="shared" si="35"/>
        <v>1</v>
      </c>
      <c r="S101" s="29" t="s">
        <v>430</v>
      </c>
      <c r="T101" s="203" t="s">
        <v>445</v>
      </c>
      <c r="U101" s="47">
        <v>44132</v>
      </c>
      <c r="V101" s="29" t="s">
        <v>420</v>
      </c>
      <c r="W101" s="29"/>
      <c r="X101" s="32"/>
      <c r="Y101" s="32"/>
      <c r="Z101" s="29"/>
      <c r="AA101" s="87"/>
      <c r="AB101" s="29"/>
      <c r="AC101" s="29"/>
      <c r="AD101" s="29"/>
      <c r="AE101" s="214"/>
    </row>
    <row r="102" s="2" customFormat="1" ht="30" customHeight="1" spans="1:31">
      <c r="A102" s="32">
        <v>69</v>
      </c>
      <c r="B102" s="32" t="s">
        <v>139</v>
      </c>
      <c r="C102" s="32">
        <v>168.95</v>
      </c>
      <c r="D102" s="161">
        <f t="shared" si="50"/>
        <v>5068.5</v>
      </c>
      <c r="E102" s="162">
        <f t="shared" si="51"/>
        <v>1267.125</v>
      </c>
      <c r="F102" s="156">
        <f>'[1]6月'!H102</f>
        <v>406.6</v>
      </c>
      <c r="G102" s="157">
        <f>'[1]6月'!I102</f>
        <v>0</v>
      </c>
      <c r="H102" s="157">
        <v>960.6</v>
      </c>
      <c r="I102" s="157">
        <f>'[1]7月'!I102</f>
        <v>0</v>
      </c>
      <c r="J102" s="29">
        <f>'[1]8月'!H102</f>
        <v>640.3</v>
      </c>
      <c r="K102" s="29">
        <f>'[1]8月'!I102</f>
        <v>0</v>
      </c>
      <c r="L102" s="29">
        <v>262.2</v>
      </c>
      <c r="M102" s="29"/>
      <c r="N102" s="29">
        <v>0</v>
      </c>
      <c r="O102" s="29">
        <v>2269.7</v>
      </c>
      <c r="P102" s="29">
        <f t="shared" si="49"/>
        <v>2269.7</v>
      </c>
      <c r="Q102" s="29">
        <f t="shared" si="48"/>
        <v>2269.7</v>
      </c>
      <c r="R102" s="203">
        <f t="shared" si="35"/>
        <v>1</v>
      </c>
      <c r="S102" s="29" t="s">
        <v>430</v>
      </c>
      <c r="T102" s="203" t="s">
        <v>515</v>
      </c>
      <c r="U102" s="47">
        <v>44132</v>
      </c>
      <c r="V102" s="29" t="s">
        <v>518</v>
      </c>
      <c r="W102" s="29"/>
      <c r="X102" s="32"/>
      <c r="Y102" s="32"/>
      <c r="Z102" s="29"/>
      <c r="AA102" s="87"/>
      <c r="AB102" s="29"/>
      <c r="AC102" s="29"/>
      <c r="AD102" s="29"/>
      <c r="AE102" s="214"/>
    </row>
    <row r="103" s="2" customFormat="1" ht="30" customHeight="1" spans="1:31">
      <c r="A103" s="32">
        <v>70</v>
      </c>
      <c r="B103" s="32" t="s">
        <v>142</v>
      </c>
      <c r="C103" s="32">
        <v>165.04</v>
      </c>
      <c r="D103" s="161">
        <f t="shared" si="50"/>
        <v>4951.2</v>
      </c>
      <c r="E103" s="162">
        <f t="shared" si="51"/>
        <v>1237.8</v>
      </c>
      <c r="F103" s="156">
        <f>'[1]6月'!H103</f>
        <v>906.3</v>
      </c>
      <c r="G103" s="157">
        <f>'[1]6月'!I103</f>
        <v>0</v>
      </c>
      <c r="H103" s="157">
        <f>'[1]7月'!H103</f>
        <v>1943.7</v>
      </c>
      <c r="I103" s="157">
        <f>'[1]7月'!I103</f>
        <v>0</v>
      </c>
      <c r="J103" s="29">
        <f>'[1]8月'!H103</f>
        <v>1953.2</v>
      </c>
      <c r="K103" s="29">
        <f>'[1]8月'!I103</f>
        <v>0</v>
      </c>
      <c r="L103" s="29"/>
      <c r="M103" s="29"/>
      <c r="N103" s="29"/>
      <c r="O103" s="29"/>
      <c r="P103" s="29">
        <f t="shared" si="49"/>
        <v>4803.2</v>
      </c>
      <c r="Q103" s="29">
        <f t="shared" si="48"/>
        <v>0</v>
      </c>
      <c r="R103" s="203">
        <f t="shared" si="35"/>
        <v>0</v>
      </c>
      <c r="S103" s="29"/>
      <c r="T103" s="203"/>
      <c r="U103" s="203"/>
      <c r="V103" s="29"/>
      <c r="W103" s="29"/>
      <c r="X103" s="29"/>
      <c r="Y103" s="29"/>
      <c r="Z103" s="54"/>
      <c r="AA103" s="62"/>
      <c r="AB103" s="29"/>
      <c r="AC103" s="29"/>
      <c r="AD103" s="29"/>
      <c r="AE103" s="214"/>
    </row>
    <row r="104" s="2" customFormat="1" ht="30" customHeight="1" spans="1:31">
      <c r="A104" s="32">
        <v>71</v>
      </c>
      <c r="B104" s="32" t="s">
        <v>143</v>
      </c>
      <c r="C104" s="32">
        <v>165.04</v>
      </c>
      <c r="D104" s="161">
        <f t="shared" si="50"/>
        <v>4951.2</v>
      </c>
      <c r="E104" s="162">
        <f t="shared" si="51"/>
        <v>1237.8</v>
      </c>
      <c r="F104" s="156">
        <f>'[1]6月'!H104</f>
        <v>171</v>
      </c>
      <c r="G104" s="157">
        <f>'[1]6月'!I104</f>
        <v>171</v>
      </c>
      <c r="H104" s="157" t="s">
        <v>497</v>
      </c>
      <c r="I104" s="157">
        <v>0</v>
      </c>
      <c r="J104" s="29">
        <f>'[1]8月'!H104</f>
        <v>0</v>
      </c>
      <c r="K104" s="29">
        <f>'[1]8月'!I104</f>
        <v>0</v>
      </c>
      <c r="L104" s="29"/>
      <c r="M104" s="29"/>
      <c r="N104" s="29"/>
      <c r="O104" s="29"/>
      <c r="P104" s="29">
        <f>F104</f>
        <v>171</v>
      </c>
      <c r="Q104" s="29">
        <f t="shared" si="48"/>
        <v>171</v>
      </c>
      <c r="R104" s="203">
        <f t="shared" si="35"/>
        <v>1</v>
      </c>
      <c r="S104" s="29" t="s">
        <v>430</v>
      </c>
      <c r="T104" s="203"/>
      <c r="U104" s="47">
        <v>44019</v>
      </c>
      <c r="V104" s="29"/>
      <c r="W104" s="29"/>
      <c r="X104" s="32"/>
      <c r="Y104" s="32"/>
      <c r="Z104" s="29"/>
      <c r="AA104" s="87"/>
      <c r="AB104" s="29"/>
      <c r="AC104" s="29"/>
      <c r="AD104" s="29"/>
      <c r="AE104" s="214"/>
    </row>
    <row r="105" s="2" customFormat="1" ht="30" customHeight="1" spans="1:31">
      <c r="A105" s="32">
        <v>72</v>
      </c>
      <c r="B105" s="32" t="s">
        <v>145</v>
      </c>
      <c r="C105" s="32">
        <v>168.95</v>
      </c>
      <c r="D105" s="161">
        <f t="shared" si="50"/>
        <v>5068.5</v>
      </c>
      <c r="E105" s="162">
        <f t="shared" si="51"/>
        <v>1267.125</v>
      </c>
      <c r="F105" s="156">
        <f>'[1]6月'!H105</f>
        <v>0</v>
      </c>
      <c r="G105" s="157">
        <f>'[1]6月'!I105</f>
        <v>0</v>
      </c>
      <c r="H105" s="157">
        <f>'[1]7月'!H105</f>
        <v>11.4</v>
      </c>
      <c r="I105" s="157">
        <f>'[1]7月'!I105</f>
        <v>0</v>
      </c>
      <c r="J105" s="29">
        <f>'[1]8月'!H105</f>
        <v>22.8</v>
      </c>
      <c r="K105" s="29">
        <f>'[1]8月'!I105</f>
        <v>0</v>
      </c>
      <c r="L105" s="29">
        <v>5.7</v>
      </c>
      <c r="M105" s="29"/>
      <c r="N105" s="29"/>
      <c r="O105" s="29">
        <v>39.9</v>
      </c>
      <c r="P105" s="29">
        <f>F105+H105+J105+L105+N105</f>
        <v>39.9</v>
      </c>
      <c r="Q105" s="29">
        <f t="shared" si="48"/>
        <v>39.9</v>
      </c>
      <c r="R105" s="203">
        <f t="shared" si="35"/>
        <v>1</v>
      </c>
      <c r="S105" s="29" t="s">
        <v>430</v>
      </c>
      <c r="T105" s="203" t="s">
        <v>21</v>
      </c>
      <c r="U105" s="235">
        <v>44166</v>
      </c>
      <c r="V105" s="29"/>
      <c r="W105" s="29"/>
      <c r="X105" s="32"/>
      <c r="Y105" s="32"/>
      <c r="Z105" s="47"/>
      <c r="AA105" s="87"/>
      <c r="AB105" s="29"/>
      <c r="AC105" s="29"/>
      <c r="AD105" s="29"/>
      <c r="AE105" s="214"/>
    </row>
    <row r="106" s="2" customFormat="1" ht="29" customHeight="1" spans="1:31">
      <c r="A106" s="32">
        <v>73</v>
      </c>
      <c r="B106" s="32" t="s">
        <v>146</v>
      </c>
      <c r="C106" s="32">
        <v>168.44</v>
      </c>
      <c r="D106" s="161">
        <f t="shared" si="50"/>
        <v>5053.2</v>
      </c>
      <c r="E106" s="162">
        <f t="shared" si="51"/>
        <v>1263.3</v>
      </c>
      <c r="F106" s="156">
        <f>'[1]6月'!H106</f>
        <v>1637.8</v>
      </c>
      <c r="G106" s="157">
        <f>'[1]6月'!I106</f>
        <v>0</v>
      </c>
      <c r="H106" s="157">
        <f>'[1]7月'!H106</f>
        <v>1586.5</v>
      </c>
      <c r="I106" s="157">
        <f>'[1]7月'!I106</f>
        <v>0</v>
      </c>
      <c r="J106" s="29">
        <f>'[1]8月'!H106</f>
        <v>3672.7</v>
      </c>
      <c r="K106" s="29">
        <f>'[1]8月'!I106</f>
        <v>0</v>
      </c>
      <c r="L106" s="29"/>
      <c r="M106" s="29"/>
      <c r="N106" s="29"/>
      <c r="O106" s="29"/>
      <c r="P106" s="29">
        <v>5053.2</v>
      </c>
      <c r="Q106" s="29">
        <v>5053.2</v>
      </c>
      <c r="R106" s="203">
        <f t="shared" si="35"/>
        <v>1</v>
      </c>
      <c r="S106" s="29" t="s">
        <v>418</v>
      </c>
      <c r="T106" s="203" t="s">
        <v>21</v>
      </c>
      <c r="U106" s="237">
        <v>44096</v>
      </c>
      <c r="V106" s="29"/>
      <c r="W106" s="29"/>
      <c r="X106" s="32"/>
      <c r="Y106" s="32"/>
      <c r="Z106" s="29"/>
      <c r="AA106" s="87"/>
      <c r="AB106" s="29"/>
      <c r="AC106" s="29"/>
      <c r="AD106" s="29"/>
      <c r="AE106" s="214"/>
    </row>
    <row r="107" s="2" customFormat="1" ht="29" customHeight="1" spans="1:31">
      <c r="A107" s="32">
        <v>74</v>
      </c>
      <c r="B107" s="32" t="s">
        <v>148</v>
      </c>
      <c r="C107" s="32">
        <v>164.19</v>
      </c>
      <c r="D107" s="161">
        <f t="shared" si="50"/>
        <v>4925.7</v>
      </c>
      <c r="E107" s="162">
        <f t="shared" si="51"/>
        <v>1231.425</v>
      </c>
      <c r="F107" s="156">
        <f>'[1]6月'!H107</f>
        <v>1079.2</v>
      </c>
      <c r="G107" s="157">
        <f>'[1]6月'!I107</f>
        <v>0</v>
      </c>
      <c r="H107" s="157">
        <f>'[1]7月'!H107</f>
        <v>2129.9</v>
      </c>
      <c r="I107" s="157">
        <f>'[1]7月'!I107</f>
        <v>0</v>
      </c>
      <c r="J107" s="29">
        <f>'[1]8月'!H107</f>
        <v>2302.8</v>
      </c>
      <c r="K107" s="29">
        <f>'[1]8月'!I107</f>
        <v>0</v>
      </c>
      <c r="L107" s="29"/>
      <c r="M107" s="29"/>
      <c r="N107" s="29"/>
      <c r="O107" s="29"/>
      <c r="P107" s="29">
        <v>4925.7</v>
      </c>
      <c r="Q107" s="29">
        <v>4925.7</v>
      </c>
      <c r="R107" s="203">
        <f t="shared" si="35"/>
        <v>1</v>
      </c>
      <c r="S107" s="29" t="s">
        <v>418</v>
      </c>
      <c r="T107" s="203" t="s">
        <v>21</v>
      </c>
      <c r="U107" s="237">
        <v>44147</v>
      </c>
      <c r="V107" s="29"/>
      <c r="W107" s="29"/>
      <c r="X107" s="32"/>
      <c r="Y107" s="32"/>
      <c r="Z107" s="29"/>
      <c r="AA107" s="87"/>
      <c r="AB107" s="29"/>
      <c r="AC107" s="29"/>
      <c r="AD107" s="29"/>
      <c r="AE107" s="214"/>
    </row>
    <row r="108" s="2" customFormat="1" ht="29" customHeight="1" spans="1:31">
      <c r="A108" s="32">
        <v>75</v>
      </c>
      <c r="B108" s="32" t="s">
        <v>150</v>
      </c>
      <c r="C108" s="32">
        <v>164.19</v>
      </c>
      <c r="D108" s="161">
        <f t="shared" si="50"/>
        <v>4925.7</v>
      </c>
      <c r="E108" s="162">
        <f t="shared" si="51"/>
        <v>1231.425</v>
      </c>
      <c r="F108" s="156">
        <f>'[1]6月'!H108</f>
        <v>1326.2</v>
      </c>
      <c r="G108" s="157">
        <f>'[1]6月'!I108</f>
        <v>0</v>
      </c>
      <c r="H108" s="157">
        <v>0</v>
      </c>
      <c r="I108" s="157">
        <f>'[1]7月'!I108</f>
        <v>0</v>
      </c>
      <c r="J108" s="29">
        <v>0</v>
      </c>
      <c r="K108" s="29">
        <f>'[1]8月'!I108</f>
        <v>0</v>
      </c>
      <c r="L108" s="29"/>
      <c r="M108" s="29"/>
      <c r="N108" s="29"/>
      <c r="O108" s="29"/>
      <c r="P108" s="29">
        <v>4925.7</v>
      </c>
      <c r="Q108" s="29">
        <v>4925.7</v>
      </c>
      <c r="R108" s="203">
        <f t="shared" si="35"/>
        <v>1</v>
      </c>
      <c r="S108" s="29" t="s">
        <v>418</v>
      </c>
      <c r="T108" s="203" t="s">
        <v>21</v>
      </c>
      <c r="U108" s="47">
        <v>44094</v>
      </c>
      <c r="V108" s="29"/>
      <c r="W108" s="29"/>
      <c r="X108" s="32"/>
      <c r="Y108" s="32"/>
      <c r="Z108" s="29"/>
      <c r="AA108" s="87"/>
      <c r="AB108" s="29"/>
      <c r="AC108" s="29"/>
      <c r="AD108" s="29"/>
      <c r="AE108" s="214"/>
    </row>
    <row r="109" s="2" customFormat="1" ht="29" customHeight="1" spans="1:31">
      <c r="A109" s="32">
        <v>76</v>
      </c>
      <c r="B109" s="32" t="s">
        <v>152</v>
      </c>
      <c r="C109" s="32">
        <v>168.44</v>
      </c>
      <c r="D109" s="161">
        <f t="shared" si="50"/>
        <v>5053.2</v>
      </c>
      <c r="E109" s="162">
        <f t="shared" si="51"/>
        <v>1263.3</v>
      </c>
      <c r="F109" s="156">
        <f>'[1]6月'!H109</f>
        <v>5053.2</v>
      </c>
      <c r="G109" s="157">
        <f>'[1]6月'!I109</f>
        <v>5053.2</v>
      </c>
      <c r="H109" s="157">
        <f>'[1]7月'!H109</f>
        <v>0</v>
      </c>
      <c r="I109" s="157">
        <f>'[1]7月'!I109</f>
        <v>0</v>
      </c>
      <c r="J109" s="29">
        <f>'[1]8月'!H109</f>
        <v>0</v>
      </c>
      <c r="K109" s="29">
        <f>'[1]8月'!I109</f>
        <v>0</v>
      </c>
      <c r="L109" s="29"/>
      <c r="M109" s="29"/>
      <c r="N109" s="29"/>
      <c r="O109" s="29"/>
      <c r="P109" s="29">
        <f>F109+H109+J109+L109+N109</f>
        <v>5053.2</v>
      </c>
      <c r="Q109" s="29">
        <f t="shared" ref="Q109:Q123" si="52">G109+I109+K109+M109+O109</f>
        <v>5053.2</v>
      </c>
      <c r="R109" s="203">
        <f t="shared" si="35"/>
        <v>1</v>
      </c>
      <c r="S109" s="29" t="s">
        <v>418</v>
      </c>
      <c r="T109" s="203" t="s">
        <v>515</v>
      </c>
      <c r="U109" s="47">
        <v>44008</v>
      </c>
      <c r="V109" s="29"/>
      <c r="W109" s="29"/>
      <c r="X109" s="32"/>
      <c r="Y109" s="32"/>
      <c r="Z109" s="29"/>
      <c r="AA109" s="87"/>
      <c r="AB109" s="29"/>
      <c r="AC109" s="29"/>
      <c r="AD109" s="29"/>
      <c r="AE109" s="214"/>
    </row>
    <row r="110" s="2" customFormat="1" ht="29" customHeight="1" spans="1:31">
      <c r="A110" s="32">
        <v>77</v>
      </c>
      <c r="B110" s="32" t="s">
        <v>153</v>
      </c>
      <c r="C110" s="32">
        <v>168.44</v>
      </c>
      <c r="D110" s="161">
        <f t="shared" si="50"/>
        <v>5053.2</v>
      </c>
      <c r="E110" s="162">
        <f t="shared" si="51"/>
        <v>1263.3</v>
      </c>
      <c r="F110" s="156" t="s">
        <v>497</v>
      </c>
      <c r="G110" s="157">
        <f>'[1]6月'!I110</f>
        <v>0</v>
      </c>
      <c r="H110" s="157">
        <f>'[1]7月'!H110</f>
        <v>0</v>
      </c>
      <c r="I110" s="157">
        <f>'[1]7月'!I110</f>
        <v>0</v>
      </c>
      <c r="J110" s="29">
        <f>'[1]8月'!H110</f>
        <v>0</v>
      </c>
      <c r="K110" s="29">
        <f>'[1]8月'!I110</f>
        <v>0</v>
      </c>
      <c r="L110" s="29"/>
      <c r="M110" s="29"/>
      <c r="N110" s="29"/>
      <c r="O110" s="29"/>
      <c r="P110" s="157">
        <v>0</v>
      </c>
      <c r="Q110" s="29">
        <f t="shared" si="52"/>
        <v>0</v>
      </c>
      <c r="R110" s="203" t="e">
        <f t="shared" si="35"/>
        <v>#DIV/0!</v>
      </c>
      <c r="S110" s="29"/>
      <c r="T110" s="203"/>
      <c r="U110" s="203"/>
      <c r="V110" s="29"/>
      <c r="W110" s="29"/>
      <c r="X110" s="32"/>
      <c r="Y110" s="32"/>
      <c r="Z110" s="29"/>
      <c r="AA110" s="87"/>
      <c r="AB110" s="29"/>
      <c r="AC110" s="29"/>
      <c r="AD110" s="29"/>
      <c r="AE110" s="214"/>
    </row>
    <row r="111" s="130" customFormat="1" ht="18" customHeight="1" spans="1:31">
      <c r="A111" s="174">
        <v>78</v>
      </c>
      <c r="B111" s="174" t="s">
        <v>154</v>
      </c>
      <c r="C111" s="174">
        <v>164.19</v>
      </c>
      <c r="D111" s="175">
        <f t="shared" si="50"/>
        <v>4925.7</v>
      </c>
      <c r="E111" s="176">
        <f t="shared" si="51"/>
        <v>1231.425</v>
      </c>
      <c r="F111" s="165" t="s">
        <v>497</v>
      </c>
      <c r="G111" s="166">
        <f>'[1]6月'!I111</f>
        <v>0</v>
      </c>
      <c r="H111" s="166">
        <v>0</v>
      </c>
      <c r="I111" s="166">
        <f>'[1]7月'!I111</f>
        <v>0</v>
      </c>
      <c r="J111" s="199">
        <f>'[1]8月'!H111</f>
        <v>763.8</v>
      </c>
      <c r="K111" s="199">
        <f>'[1]8月'!I111</f>
        <v>0</v>
      </c>
      <c r="L111" s="199">
        <v>822.7</v>
      </c>
      <c r="M111" s="199"/>
      <c r="N111" s="199">
        <v>163.4</v>
      </c>
      <c r="O111" s="199"/>
      <c r="P111" s="231">
        <f t="shared" ref="P111:P113" si="53">H111+J111+L111+N111</f>
        <v>1749.9</v>
      </c>
      <c r="Q111" s="199">
        <f t="shared" si="52"/>
        <v>0</v>
      </c>
      <c r="R111" s="204">
        <f t="shared" si="35"/>
        <v>0</v>
      </c>
      <c r="S111" s="199"/>
      <c r="T111" s="204"/>
      <c r="U111" s="204"/>
      <c r="V111" s="199"/>
      <c r="W111" s="199"/>
      <c r="X111" s="174"/>
      <c r="Y111" s="174"/>
      <c r="Z111" s="199"/>
      <c r="AA111" s="215"/>
      <c r="AB111" s="199"/>
      <c r="AC111" s="199"/>
      <c r="AD111" s="199"/>
      <c r="AE111" s="216"/>
    </row>
    <row r="112" s="130" customFormat="1" ht="18" customHeight="1" spans="1:31">
      <c r="A112" s="174">
        <v>79</v>
      </c>
      <c r="B112" s="174" t="s">
        <v>155</v>
      </c>
      <c r="C112" s="174">
        <v>164.19</v>
      </c>
      <c r="D112" s="175">
        <f t="shared" si="50"/>
        <v>4925.7</v>
      </c>
      <c r="E112" s="176">
        <f t="shared" si="51"/>
        <v>1231.425</v>
      </c>
      <c r="F112" s="165" t="s">
        <v>497</v>
      </c>
      <c r="G112" s="166">
        <f>'[1]6月'!I112</f>
        <v>0</v>
      </c>
      <c r="H112" s="166">
        <v>0</v>
      </c>
      <c r="I112" s="166">
        <f>'[1]7月'!I112</f>
        <v>0</v>
      </c>
      <c r="J112" s="199">
        <f>'[1]8月'!H112</f>
        <v>902.5</v>
      </c>
      <c r="K112" s="199">
        <f>'[1]8月'!I112</f>
        <v>0</v>
      </c>
      <c r="L112" s="199">
        <v>406.6</v>
      </c>
      <c r="M112" s="199"/>
      <c r="N112" s="199">
        <v>172.9</v>
      </c>
      <c r="O112" s="199"/>
      <c r="P112" s="231">
        <f t="shared" si="53"/>
        <v>1482</v>
      </c>
      <c r="Q112" s="199">
        <f t="shared" si="52"/>
        <v>0</v>
      </c>
      <c r="R112" s="204">
        <f t="shared" si="35"/>
        <v>0</v>
      </c>
      <c r="S112" s="199"/>
      <c r="T112" s="204"/>
      <c r="U112" s="204"/>
      <c r="V112" s="199"/>
      <c r="W112" s="199"/>
      <c r="X112" s="174"/>
      <c r="Y112" s="174"/>
      <c r="Z112" s="199"/>
      <c r="AA112" s="215"/>
      <c r="AB112" s="199"/>
      <c r="AC112" s="199"/>
      <c r="AD112" s="199"/>
      <c r="AE112" s="216"/>
    </row>
    <row r="113" s="1" customFormat="1" ht="18" customHeight="1" spans="1:31">
      <c r="A113" s="37">
        <v>80</v>
      </c>
      <c r="B113" s="37" t="s">
        <v>156</v>
      </c>
      <c r="C113" s="37">
        <v>168.44</v>
      </c>
      <c r="D113" s="170">
        <f t="shared" si="50"/>
        <v>5053.2</v>
      </c>
      <c r="E113" s="171">
        <f t="shared" si="51"/>
        <v>1263.3</v>
      </c>
      <c r="F113" s="172" t="s">
        <v>497</v>
      </c>
      <c r="G113" s="173">
        <f>'[1]6月'!I113</f>
        <v>0</v>
      </c>
      <c r="H113" s="173">
        <f>'[1]7月'!H113</f>
        <v>0</v>
      </c>
      <c r="I113" s="173">
        <f>'[1]7月'!I113</f>
        <v>0</v>
      </c>
      <c r="J113" s="66">
        <f>'[1]8月'!H113</f>
        <v>47.5</v>
      </c>
      <c r="K113" s="66">
        <f>'[1]8月'!I113</f>
        <v>0</v>
      </c>
      <c r="L113" s="66">
        <v>81.7</v>
      </c>
      <c r="M113" s="66"/>
      <c r="N113" s="66"/>
      <c r="O113" s="66"/>
      <c r="P113" s="232">
        <f t="shared" si="53"/>
        <v>129.2</v>
      </c>
      <c r="Q113" s="116">
        <f t="shared" si="52"/>
        <v>0</v>
      </c>
      <c r="R113" s="205">
        <f t="shared" si="35"/>
        <v>0</v>
      </c>
      <c r="S113" s="34"/>
      <c r="T113" s="205"/>
      <c r="U113" s="205"/>
      <c r="V113" s="34"/>
      <c r="W113" s="34"/>
      <c r="X113" s="37"/>
      <c r="Y113" s="37"/>
      <c r="Z113" s="34"/>
      <c r="AA113" s="101"/>
      <c r="AB113" s="34"/>
      <c r="AC113" s="34"/>
      <c r="AD113" s="34"/>
      <c r="AE113" s="138"/>
    </row>
    <row r="114" s="130" customFormat="1" ht="18" customHeight="1" spans="1:31">
      <c r="A114" s="174">
        <v>81</v>
      </c>
      <c r="B114" s="174" t="s">
        <v>158</v>
      </c>
      <c r="C114" s="174">
        <v>168.44</v>
      </c>
      <c r="D114" s="175">
        <f t="shared" si="50"/>
        <v>5053.2</v>
      </c>
      <c r="E114" s="176">
        <f t="shared" si="51"/>
        <v>1263.3</v>
      </c>
      <c r="F114" s="165">
        <f>'[1]6月'!H114</f>
        <v>359.1</v>
      </c>
      <c r="G114" s="166">
        <f>'[1]6月'!I114</f>
        <v>0</v>
      </c>
      <c r="H114" s="166">
        <f>'[1]7月'!H114</f>
        <v>663.1</v>
      </c>
      <c r="I114" s="166">
        <f>'[1]7月'!I114</f>
        <v>0</v>
      </c>
      <c r="J114" s="199">
        <f>'[1]8月'!H114</f>
        <v>805.6</v>
      </c>
      <c r="K114" s="199">
        <f>'[1]8月'!I114</f>
        <v>0</v>
      </c>
      <c r="L114" s="199">
        <v>153.9</v>
      </c>
      <c r="M114" s="199"/>
      <c r="N114" s="199">
        <v>0</v>
      </c>
      <c r="O114" s="199"/>
      <c r="P114" s="199">
        <f t="shared" ref="P114:P117" si="54">F114+H114+J114+L114+N114</f>
        <v>1981.7</v>
      </c>
      <c r="Q114" s="199">
        <f t="shared" si="52"/>
        <v>0</v>
      </c>
      <c r="R114" s="204">
        <f t="shared" si="35"/>
        <v>0</v>
      </c>
      <c r="S114" s="199"/>
      <c r="T114" s="204"/>
      <c r="U114" s="204"/>
      <c r="V114" s="199"/>
      <c r="W114" s="199"/>
      <c r="X114" s="199"/>
      <c r="Y114" s="174"/>
      <c r="Z114" s="246"/>
      <c r="AA114" s="215"/>
      <c r="AB114" s="199"/>
      <c r="AC114" s="199"/>
      <c r="AD114" s="199"/>
      <c r="AE114" s="216"/>
    </row>
    <row r="115" s="130" customFormat="1" ht="18" customHeight="1" spans="1:31">
      <c r="A115" s="174">
        <v>82</v>
      </c>
      <c r="B115" s="174" t="s">
        <v>160</v>
      </c>
      <c r="C115" s="174">
        <v>164.19</v>
      </c>
      <c r="D115" s="175">
        <f t="shared" si="50"/>
        <v>4925.7</v>
      </c>
      <c r="E115" s="176">
        <f t="shared" si="51"/>
        <v>1231.425</v>
      </c>
      <c r="F115" s="165">
        <f>'[1]6月'!H115</f>
        <v>1831.6</v>
      </c>
      <c r="G115" s="166">
        <f>'[1]6月'!I115</f>
        <v>0</v>
      </c>
      <c r="H115" s="166">
        <f>'[1]7月'!H115</f>
        <v>3668.9</v>
      </c>
      <c r="I115" s="166">
        <f>'[1]7月'!I115</f>
        <v>0</v>
      </c>
      <c r="J115" s="199">
        <f>'[1]8月'!H115</f>
        <v>4314.9</v>
      </c>
      <c r="K115" s="199">
        <f>'[1]8月'!I115</f>
        <v>0</v>
      </c>
      <c r="L115" s="199"/>
      <c r="M115" s="199"/>
      <c r="N115" s="199"/>
      <c r="O115" s="199"/>
      <c r="P115" s="199">
        <f t="shared" si="54"/>
        <v>9815.4</v>
      </c>
      <c r="Q115" s="199">
        <f t="shared" si="52"/>
        <v>0</v>
      </c>
      <c r="R115" s="204">
        <f t="shared" si="35"/>
        <v>0</v>
      </c>
      <c r="S115" s="199"/>
      <c r="T115" s="204"/>
      <c r="U115" s="199"/>
      <c r="V115" s="199"/>
      <c r="W115" s="199"/>
      <c r="X115" s="238"/>
      <c r="Y115" s="199"/>
      <c r="Z115" s="246"/>
      <c r="AA115" s="247"/>
      <c r="AB115" s="199"/>
      <c r="AC115" s="199"/>
      <c r="AD115" s="199"/>
      <c r="AE115" s="216"/>
    </row>
    <row r="116" s="130" customFormat="1" ht="18" customHeight="1" spans="1:31">
      <c r="A116" s="174">
        <v>83</v>
      </c>
      <c r="B116" s="174" t="s">
        <v>162</v>
      </c>
      <c r="C116" s="174">
        <v>164.19</v>
      </c>
      <c r="D116" s="175">
        <f t="shared" si="50"/>
        <v>4925.7</v>
      </c>
      <c r="E116" s="176">
        <f t="shared" si="51"/>
        <v>1231.425</v>
      </c>
      <c r="F116" s="165">
        <f>'[1]6月'!H116</f>
        <v>898.7</v>
      </c>
      <c r="G116" s="166">
        <f>'[1]6月'!I116</f>
        <v>0</v>
      </c>
      <c r="H116" s="166">
        <f>'[1]7月'!H116</f>
        <v>2014</v>
      </c>
      <c r="I116" s="166">
        <f>'[1]7月'!I116</f>
        <v>0</v>
      </c>
      <c r="J116" s="199">
        <f>'[1]8月'!H116</f>
        <v>2618.2</v>
      </c>
      <c r="K116" s="199">
        <f>'[1]8月'!I116</f>
        <v>0</v>
      </c>
      <c r="L116" s="199"/>
      <c r="M116" s="199"/>
      <c r="N116" s="199"/>
      <c r="O116" s="199"/>
      <c r="P116" s="199">
        <f t="shared" si="54"/>
        <v>5530.9</v>
      </c>
      <c r="Q116" s="199">
        <f t="shared" si="52"/>
        <v>0</v>
      </c>
      <c r="R116" s="204">
        <f t="shared" si="35"/>
        <v>0</v>
      </c>
      <c r="S116" s="199"/>
      <c r="T116" s="204"/>
      <c r="U116" s="204"/>
      <c r="V116" s="199"/>
      <c r="W116" s="199"/>
      <c r="X116" s="174"/>
      <c r="Y116" s="174"/>
      <c r="Z116" s="199"/>
      <c r="AA116" s="215"/>
      <c r="AB116" s="199"/>
      <c r="AC116" s="199"/>
      <c r="AD116" s="199"/>
      <c r="AE116" s="216"/>
    </row>
    <row r="117" s="130" customFormat="1" ht="18" customHeight="1" spans="1:31">
      <c r="A117" s="174">
        <v>84</v>
      </c>
      <c r="B117" s="174" t="s">
        <v>163</v>
      </c>
      <c r="C117" s="174">
        <v>168.44</v>
      </c>
      <c r="D117" s="175">
        <f t="shared" si="50"/>
        <v>5053.2</v>
      </c>
      <c r="E117" s="176">
        <f t="shared" si="51"/>
        <v>1263.3</v>
      </c>
      <c r="F117" s="165">
        <f>'[1]6月'!H117</f>
        <v>741</v>
      </c>
      <c r="G117" s="166">
        <f>'[1]6月'!I117</f>
        <v>0</v>
      </c>
      <c r="H117" s="166">
        <f>'[1]7月'!H117</f>
        <v>1742.3</v>
      </c>
      <c r="I117" s="166">
        <f>'[1]7月'!I117</f>
        <v>0</v>
      </c>
      <c r="J117" s="199">
        <f>'[1]8月'!H117</f>
        <v>2287.6</v>
      </c>
      <c r="K117" s="199">
        <f>'[1]8月'!I117</f>
        <v>0</v>
      </c>
      <c r="L117" s="199">
        <v>894.9</v>
      </c>
      <c r="M117" s="199"/>
      <c r="N117" s="199">
        <v>11.4</v>
      </c>
      <c r="O117" s="199"/>
      <c r="P117" s="199">
        <f t="shared" si="54"/>
        <v>5677.2</v>
      </c>
      <c r="Q117" s="199">
        <f t="shared" si="52"/>
        <v>0</v>
      </c>
      <c r="R117" s="204">
        <f t="shared" si="35"/>
        <v>0</v>
      </c>
      <c r="S117" s="199"/>
      <c r="T117" s="204"/>
      <c r="U117" s="204"/>
      <c r="V117" s="199"/>
      <c r="W117" s="199"/>
      <c r="X117" s="174"/>
      <c r="Y117" s="174"/>
      <c r="Z117" s="199"/>
      <c r="AA117" s="215"/>
      <c r="AB117" s="199"/>
      <c r="AC117" s="199"/>
      <c r="AD117" s="199"/>
      <c r="AE117" s="216"/>
    </row>
    <row r="118" s="2" customFormat="1" ht="18" customHeight="1" spans="1:31">
      <c r="A118" s="32">
        <v>85</v>
      </c>
      <c r="B118" s="32" t="s">
        <v>164</v>
      </c>
      <c r="C118" s="32">
        <v>168.44</v>
      </c>
      <c r="D118" s="161">
        <f t="shared" si="50"/>
        <v>5053.2</v>
      </c>
      <c r="E118" s="162">
        <f t="shared" si="51"/>
        <v>1263.3</v>
      </c>
      <c r="F118" s="156">
        <f>'[1]6月'!H118</f>
        <v>473.1</v>
      </c>
      <c r="G118" s="157">
        <f>'[1]6月'!I118</f>
        <v>0</v>
      </c>
      <c r="H118" s="157">
        <f>'[1]7月'!H118</f>
        <v>1732.8</v>
      </c>
      <c r="I118" s="157">
        <f>'[1]7月'!I118</f>
        <v>5053.2</v>
      </c>
      <c r="J118" s="29">
        <f>'[1]8月'!H118</f>
        <v>2793</v>
      </c>
      <c r="K118" s="29">
        <f>'[1]8月'!I118</f>
        <v>0</v>
      </c>
      <c r="L118" s="29"/>
      <c r="M118" s="29"/>
      <c r="N118" s="29"/>
      <c r="O118" s="29"/>
      <c r="P118" s="29">
        <f>D118</f>
        <v>5053.2</v>
      </c>
      <c r="Q118" s="29">
        <f t="shared" si="52"/>
        <v>5053.2</v>
      </c>
      <c r="R118" s="203">
        <f t="shared" si="35"/>
        <v>1</v>
      </c>
      <c r="S118" s="29" t="s">
        <v>418</v>
      </c>
      <c r="T118" s="157" t="s">
        <v>519</v>
      </c>
      <c r="U118" s="239">
        <v>44013</v>
      </c>
      <c r="V118" s="29"/>
      <c r="W118" s="29"/>
      <c r="X118" s="32"/>
      <c r="Y118" s="32"/>
      <c r="Z118" s="29"/>
      <c r="AA118" s="87"/>
      <c r="AB118" s="29"/>
      <c r="AC118" s="29"/>
      <c r="AD118" s="29"/>
      <c r="AE118" s="214"/>
    </row>
    <row r="119" s="1" customFormat="1" ht="18" customHeight="1" spans="1:31">
      <c r="A119" s="37">
        <v>86</v>
      </c>
      <c r="B119" s="37" t="s">
        <v>165</v>
      </c>
      <c r="C119" s="37">
        <v>164.19</v>
      </c>
      <c r="D119" s="170">
        <f t="shared" si="50"/>
        <v>4925.7</v>
      </c>
      <c r="E119" s="171">
        <f t="shared" si="51"/>
        <v>1231.425</v>
      </c>
      <c r="F119" s="172">
        <f>'[1]6月'!H119</f>
        <v>0</v>
      </c>
      <c r="G119" s="173">
        <f>'[1]6月'!I119</f>
        <v>0</v>
      </c>
      <c r="H119" s="173">
        <f>'[1]7月'!H119</f>
        <v>0</v>
      </c>
      <c r="I119" s="173">
        <f>'[1]7月'!I119</f>
        <v>0</v>
      </c>
      <c r="J119" s="66">
        <f>'[1]8月'!H119</f>
        <v>66.5</v>
      </c>
      <c r="K119" s="66">
        <f>'[1]8月'!I119</f>
        <v>0</v>
      </c>
      <c r="L119" s="66">
        <v>716.3</v>
      </c>
      <c r="M119" s="66"/>
      <c r="N119" s="66">
        <v>30.4</v>
      </c>
      <c r="O119" s="66"/>
      <c r="P119" s="116">
        <f t="shared" ref="P119:P122" si="55">F119+H119+J119+L119+N119</f>
        <v>813.2</v>
      </c>
      <c r="Q119" s="116">
        <f t="shared" si="52"/>
        <v>0</v>
      </c>
      <c r="R119" s="205">
        <f t="shared" si="35"/>
        <v>0</v>
      </c>
      <c r="S119" s="34"/>
      <c r="T119" s="205"/>
      <c r="U119" s="205"/>
      <c r="V119" s="34"/>
      <c r="W119" s="34"/>
      <c r="X119" s="37"/>
      <c r="Y119" s="37"/>
      <c r="Z119" s="49"/>
      <c r="AA119" s="101"/>
      <c r="AB119" s="34"/>
      <c r="AC119" s="34"/>
      <c r="AD119" s="34"/>
      <c r="AE119" s="138"/>
    </row>
    <row r="120" s="1" customFormat="1" ht="18" customHeight="1" spans="1:31">
      <c r="A120" s="37">
        <v>87</v>
      </c>
      <c r="B120" s="37" t="s">
        <v>167</v>
      </c>
      <c r="C120" s="37">
        <v>164.19</v>
      </c>
      <c r="D120" s="170">
        <f t="shared" si="50"/>
        <v>4925.7</v>
      </c>
      <c r="E120" s="171">
        <f t="shared" si="51"/>
        <v>1231.425</v>
      </c>
      <c r="F120" s="172">
        <f>'[1]6月'!H120</f>
        <v>0</v>
      </c>
      <c r="G120" s="173">
        <f>'[1]6月'!I120</f>
        <v>0</v>
      </c>
      <c r="H120" s="173">
        <f>'[1]7月'!H120</f>
        <v>0</v>
      </c>
      <c r="I120" s="173">
        <f>'[1]7月'!I120</f>
        <v>0</v>
      </c>
      <c r="J120" s="66">
        <f>'[1]8月'!H120</f>
        <v>26.6</v>
      </c>
      <c r="K120" s="66">
        <f>'[1]8月'!I120</f>
        <v>0</v>
      </c>
      <c r="L120" s="66">
        <v>621.3</v>
      </c>
      <c r="M120" s="66"/>
      <c r="N120" s="66">
        <v>89.3</v>
      </c>
      <c r="O120" s="66"/>
      <c r="P120" s="116">
        <f t="shared" si="55"/>
        <v>737.2</v>
      </c>
      <c r="Q120" s="116">
        <f t="shared" si="52"/>
        <v>0</v>
      </c>
      <c r="R120" s="205">
        <f t="shared" si="35"/>
        <v>0</v>
      </c>
      <c r="S120" s="34"/>
      <c r="T120" s="205"/>
      <c r="U120" s="205"/>
      <c r="V120" s="34"/>
      <c r="W120" s="34"/>
      <c r="X120" s="37"/>
      <c r="Y120" s="37"/>
      <c r="Z120" s="34"/>
      <c r="AA120" s="101"/>
      <c r="AB120" s="34"/>
      <c r="AC120" s="34"/>
      <c r="AD120" s="34"/>
      <c r="AE120" s="138"/>
    </row>
    <row r="121" s="2" customFormat="1" ht="18" customHeight="1" spans="1:31">
      <c r="A121" s="32">
        <v>88</v>
      </c>
      <c r="B121" s="32" t="s">
        <v>168</v>
      </c>
      <c r="C121" s="32">
        <v>168.44</v>
      </c>
      <c r="D121" s="161">
        <f t="shared" si="50"/>
        <v>5053.2</v>
      </c>
      <c r="E121" s="162">
        <f t="shared" si="51"/>
        <v>1263.3</v>
      </c>
      <c r="F121" s="156"/>
      <c r="G121" s="157"/>
      <c r="H121" s="157">
        <f>'[1]7月'!H121</f>
        <v>2526.6</v>
      </c>
      <c r="I121" s="157">
        <f>'[1]7月'!I121</f>
        <v>2526.6</v>
      </c>
      <c r="J121" s="29">
        <f>'[1]8月'!H121</f>
        <v>0</v>
      </c>
      <c r="K121" s="29">
        <f>'[1]8月'!I121</f>
        <v>0</v>
      </c>
      <c r="L121" s="29"/>
      <c r="M121" s="29"/>
      <c r="N121" s="29"/>
      <c r="O121" s="29"/>
      <c r="P121" s="29">
        <f t="shared" si="55"/>
        <v>2526.6</v>
      </c>
      <c r="Q121" s="29">
        <f t="shared" si="52"/>
        <v>2526.6</v>
      </c>
      <c r="R121" s="203">
        <f t="shared" si="35"/>
        <v>1</v>
      </c>
      <c r="S121" s="29" t="s">
        <v>418</v>
      </c>
      <c r="T121" s="203" t="s">
        <v>21</v>
      </c>
      <c r="U121" s="239">
        <f>'[1]7月'!L121</f>
        <v>44035</v>
      </c>
      <c r="V121" s="29"/>
      <c r="W121" s="29"/>
      <c r="X121" s="32"/>
      <c r="Y121" s="32"/>
      <c r="Z121" s="29"/>
      <c r="AA121" s="87"/>
      <c r="AB121" s="29"/>
      <c r="AC121" s="29"/>
      <c r="AD121" s="29"/>
      <c r="AE121" s="214"/>
    </row>
    <row r="122" s="1" customFormat="1" ht="18" customHeight="1" spans="1:31">
      <c r="A122" s="37">
        <v>89</v>
      </c>
      <c r="B122" s="37" t="s">
        <v>169</v>
      </c>
      <c r="C122" s="37">
        <v>157.62</v>
      </c>
      <c r="D122" s="170">
        <f t="shared" si="50"/>
        <v>4728.6</v>
      </c>
      <c r="E122" s="171">
        <f t="shared" si="51"/>
        <v>1182.15</v>
      </c>
      <c r="F122" s="172">
        <f>'[1]6月'!H122</f>
        <v>1787.9</v>
      </c>
      <c r="G122" s="173">
        <f>'[1]6月'!I122</f>
        <v>0</v>
      </c>
      <c r="H122" s="173">
        <f>'[1]7月'!H122</f>
        <v>3442.8</v>
      </c>
      <c r="I122" s="173">
        <f>'[1]7月'!I122</f>
        <v>0</v>
      </c>
      <c r="J122" s="66">
        <f>'[1]8月'!H122</f>
        <v>3904.5</v>
      </c>
      <c r="K122" s="66">
        <f>'[1]8月'!I122</f>
        <v>0</v>
      </c>
      <c r="L122" s="66"/>
      <c r="M122" s="66"/>
      <c r="N122" s="66"/>
      <c r="O122" s="66"/>
      <c r="P122" s="116">
        <f t="shared" si="55"/>
        <v>9135.2</v>
      </c>
      <c r="Q122" s="116">
        <f t="shared" si="52"/>
        <v>0</v>
      </c>
      <c r="R122" s="205">
        <f t="shared" si="35"/>
        <v>0</v>
      </c>
      <c r="S122" s="34"/>
      <c r="T122" s="205"/>
      <c r="U122" s="240"/>
      <c r="V122" s="34"/>
      <c r="W122" s="34"/>
      <c r="X122" s="34"/>
      <c r="Y122" s="34"/>
      <c r="Z122" s="49"/>
      <c r="AA122" s="101"/>
      <c r="AB122" s="34"/>
      <c r="AC122" s="34"/>
      <c r="AD122" s="34"/>
      <c r="AE122" s="138"/>
    </row>
    <row r="123" s="2" customFormat="1" ht="18" customHeight="1" spans="1:31">
      <c r="A123" s="32">
        <v>90</v>
      </c>
      <c r="B123" s="32" t="s">
        <v>171</v>
      </c>
      <c r="C123" s="32">
        <v>164.19</v>
      </c>
      <c r="D123" s="161">
        <f t="shared" si="50"/>
        <v>4925.7</v>
      </c>
      <c r="E123" s="162">
        <f t="shared" si="51"/>
        <v>1231.425</v>
      </c>
      <c r="F123" s="156">
        <f>'[1]6月'!H123</f>
        <v>1062.1</v>
      </c>
      <c r="G123" s="157">
        <f>'[1]6月'!I123</f>
        <v>0</v>
      </c>
      <c r="H123" s="157">
        <f>'[1]7月'!H123</f>
        <v>2198.3</v>
      </c>
      <c r="I123" s="157">
        <f>'[1]7月'!I123</f>
        <v>4925.7</v>
      </c>
      <c r="J123" s="29">
        <f>'[1]8月'!H123</f>
        <v>0</v>
      </c>
      <c r="K123" s="29">
        <f>'[1]8月'!I123</f>
        <v>0</v>
      </c>
      <c r="L123" s="29"/>
      <c r="M123" s="29"/>
      <c r="N123" s="29"/>
      <c r="O123" s="29"/>
      <c r="P123" s="29">
        <f>D123</f>
        <v>4925.7</v>
      </c>
      <c r="Q123" s="29">
        <f t="shared" si="52"/>
        <v>4925.7</v>
      </c>
      <c r="R123" s="203">
        <f t="shared" si="35"/>
        <v>1</v>
      </c>
      <c r="S123" s="29" t="s">
        <v>418</v>
      </c>
      <c r="T123" s="203" t="s">
        <v>21</v>
      </c>
      <c r="U123" s="239">
        <v>44039</v>
      </c>
      <c r="V123" s="29"/>
      <c r="W123" s="29"/>
      <c r="X123" s="32"/>
      <c r="Y123" s="32"/>
      <c r="Z123" s="29"/>
      <c r="AA123" s="87"/>
      <c r="AB123" s="29"/>
      <c r="AC123" s="29"/>
      <c r="AD123" s="29"/>
      <c r="AE123" s="214"/>
    </row>
    <row r="124" s="2" customFormat="1" ht="18" customHeight="1" spans="1:31">
      <c r="A124" s="32">
        <v>91</v>
      </c>
      <c r="B124" s="32" t="s">
        <v>172</v>
      </c>
      <c r="C124" s="32">
        <v>164.19</v>
      </c>
      <c r="D124" s="161">
        <f t="shared" si="50"/>
        <v>4925.7</v>
      </c>
      <c r="E124" s="162">
        <f t="shared" si="51"/>
        <v>1231.425</v>
      </c>
      <c r="F124" s="156">
        <f>'[1]6月'!H124</f>
        <v>2384.5</v>
      </c>
      <c r="G124" s="157">
        <f>'[1]6月'!I124</f>
        <v>0</v>
      </c>
      <c r="H124" s="157">
        <v>0</v>
      </c>
      <c r="I124" s="157">
        <f>'[1]7月'!I124</f>
        <v>0</v>
      </c>
      <c r="J124" s="29">
        <v>0</v>
      </c>
      <c r="K124" s="29">
        <f>'[1]8月'!I124</f>
        <v>0</v>
      </c>
      <c r="L124" s="29"/>
      <c r="M124" s="29"/>
      <c r="N124" s="29"/>
      <c r="O124" s="29"/>
      <c r="P124" s="29">
        <v>4925.7</v>
      </c>
      <c r="Q124" s="29">
        <v>4925.7</v>
      </c>
      <c r="R124" s="203">
        <f t="shared" si="35"/>
        <v>1</v>
      </c>
      <c r="S124" s="29" t="s">
        <v>418</v>
      </c>
      <c r="T124" s="203" t="s">
        <v>21</v>
      </c>
      <c r="U124" s="47">
        <v>44095</v>
      </c>
      <c r="V124" s="29"/>
      <c r="W124" s="29"/>
      <c r="X124" s="32"/>
      <c r="Y124" s="32"/>
      <c r="Z124" s="29"/>
      <c r="AA124" s="87"/>
      <c r="AB124" s="29"/>
      <c r="AC124" s="29"/>
      <c r="AD124" s="29"/>
      <c r="AE124" s="214"/>
    </row>
    <row r="125" s="2" customFormat="1" ht="18" customHeight="1" spans="1:31">
      <c r="A125" s="32">
        <v>92</v>
      </c>
      <c r="B125" s="32" t="s">
        <v>173</v>
      </c>
      <c r="C125" s="32">
        <v>157.62</v>
      </c>
      <c r="D125" s="161">
        <f t="shared" si="50"/>
        <v>4728.6</v>
      </c>
      <c r="E125" s="162">
        <f t="shared" si="51"/>
        <v>1182.15</v>
      </c>
      <c r="F125" s="156" t="s">
        <v>497</v>
      </c>
      <c r="G125" s="157">
        <f>'[1]6月'!I125</f>
        <v>0</v>
      </c>
      <c r="H125" s="157">
        <f>'[1]7月'!H125</f>
        <v>0</v>
      </c>
      <c r="I125" s="157">
        <f>'[1]7月'!I125</f>
        <v>0</v>
      </c>
      <c r="J125" s="29">
        <f>'[1]8月'!H125</f>
        <v>0</v>
      </c>
      <c r="K125" s="29">
        <f>'[1]8月'!I125</f>
        <v>0</v>
      </c>
      <c r="L125" s="29"/>
      <c r="M125" s="29"/>
      <c r="N125" s="29"/>
      <c r="O125" s="29"/>
      <c r="P125" s="233">
        <f>IFERROR(O125*1.9,0)</f>
        <v>0</v>
      </c>
      <c r="Q125" s="29">
        <f t="shared" ref="Q125:Q127" si="56">G125+I125+K125+M125+O125</f>
        <v>0</v>
      </c>
      <c r="R125" s="203" t="e">
        <f t="shared" si="35"/>
        <v>#DIV/0!</v>
      </c>
      <c r="S125" s="29"/>
      <c r="T125" s="203"/>
      <c r="U125" s="239"/>
      <c r="V125" s="29"/>
      <c r="W125" s="29"/>
      <c r="X125" s="32"/>
      <c r="Y125" s="32"/>
      <c r="Z125" s="47"/>
      <c r="AA125" s="87"/>
      <c r="AB125" s="29"/>
      <c r="AC125" s="29"/>
      <c r="AD125" s="29"/>
      <c r="AE125" s="214"/>
    </row>
    <row r="126" s="130" customFormat="1" ht="18" customHeight="1" spans="1:31">
      <c r="A126" s="163">
        <v>93</v>
      </c>
      <c r="B126" s="163" t="s">
        <v>175</v>
      </c>
      <c r="C126" s="163">
        <v>272.96</v>
      </c>
      <c r="D126" s="164">
        <f t="shared" si="50"/>
        <v>8188.8</v>
      </c>
      <c r="E126" s="164">
        <f t="shared" si="51"/>
        <v>2047.2</v>
      </c>
      <c r="F126" s="165">
        <v>0</v>
      </c>
      <c r="G126" s="166">
        <f>'[1]6月'!I126</f>
        <v>0</v>
      </c>
      <c r="H126" s="166">
        <v>100.7</v>
      </c>
      <c r="I126" s="166">
        <f>'[1]7月'!I126</f>
        <v>0</v>
      </c>
      <c r="J126" s="199">
        <f>'[1]8月'!H126</f>
        <v>332.5</v>
      </c>
      <c r="K126" s="199">
        <f>'[1]8月'!I126</f>
        <v>0</v>
      </c>
      <c r="L126" s="199">
        <v>431.3</v>
      </c>
      <c r="M126" s="199"/>
      <c r="N126" s="199">
        <v>134.9</v>
      </c>
      <c r="O126" s="199"/>
      <c r="P126" s="199">
        <f t="shared" ref="P126:P130" si="57">F126+H126+J126+L126+N126</f>
        <v>999.4</v>
      </c>
      <c r="Q126" s="199">
        <f t="shared" si="56"/>
        <v>0</v>
      </c>
      <c r="R126" s="204">
        <f t="shared" si="35"/>
        <v>0</v>
      </c>
      <c r="S126" s="199"/>
      <c r="T126" s="204"/>
      <c r="U126" s="241"/>
      <c r="V126" s="199"/>
      <c r="W126" s="199"/>
      <c r="X126" s="174"/>
      <c r="Y126" s="174"/>
      <c r="Z126" s="199"/>
      <c r="AA126" s="215"/>
      <c r="AB126" s="199"/>
      <c r="AC126" s="199"/>
      <c r="AD126" s="199"/>
      <c r="AE126" s="216"/>
    </row>
    <row r="127" s="130" customFormat="1" ht="18" customHeight="1" spans="1:31">
      <c r="A127" s="167"/>
      <c r="B127" s="167"/>
      <c r="C127" s="167"/>
      <c r="D127" s="168"/>
      <c r="E127" s="169"/>
      <c r="F127" s="165">
        <f>'[1]6月'!H127</f>
        <v>34.2</v>
      </c>
      <c r="G127" s="166">
        <f>'[1]6月'!I127</f>
        <v>0</v>
      </c>
      <c r="H127" s="166">
        <f>'[1]7月'!H127</f>
        <v>49.4</v>
      </c>
      <c r="I127" s="166">
        <f>'[1]7月'!I127</f>
        <v>0</v>
      </c>
      <c r="J127" s="199">
        <v>296.4</v>
      </c>
      <c r="K127" s="199">
        <f>'[1]8月'!I127</f>
        <v>0</v>
      </c>
      <c r="L127" s="199">
        <v>64.6</v>
      </c>
      <c r="M127" s="199"/>
      <c r="N127" s="199">
        <v>0</v>
      </c>
      <c r="O127" s="199"/>
      <c r="P127" s="199">
        <f t="shared" si="57"/>
        <v>444.6</v>
      </c>
      <c r="Q127" s="199">
        <f t="shared" si="56"/>
        <v>0</v>
      </c>
      <c r="R127" s="204">
        <f t="shared" si="35"/>
        <v>0</v>
      </c>
      <c r="S127" s="199"/>
      <c r="T127" s="204"/>
      <c r="U127" s="241"/>
      <c r="V127" s="199"/>
      <c r="W127" s="199"/>
      <c r="X127" s="174"/>
      <c r="Y127" s="174"/>
      <c r="Z127" s="199"/>
      <c r="AA127" s="215"/>
      <c r="AB127" s="199"/>
      <c r="AC127" s="199"/>
      <c r="AD127" s="199"/>
      <c r="AE127" s="216"/>
    </row>
    <row r="128" s="2" customFormat="1" ht="18" customHeight="1" spans="1:31">
      <c r="A128" s="32">
        <v>94</v>
      </c>
      <c r="B128" s="32" t="s">
        <v>177</v>
      </c>
      <c r="C128" s="32">
        <v>139.65</v>
      </c>
      <c r="D128" s="161">
        <f t="shared" ref="D128:D149" si="58">C128*30</f>
        <v>4189.5</v>
      </c>
      <c r="E128" s="162">
        <f t="shared" ref="E128:E191" si="59">C128*7.5</f>
        <v>1047.375</v>
      </c>
      <c r="F128" s="156" t="s">
        <v>497</v>
      </c>
      <c r="G128" s="157">
        <f>'[1]6月'!I128</f>
        <v>0</v>
      </c>
      <c r="H128" s="157">
        <f>'[1]7月'!H128</f>
        <v>0</v>
      </c>
      <c r="I128" s="157">
        <f>'[1]7月'!I128</f>
        <v>0</v>
      </c>
      <c r="J128" s="29">
        <f>'[1]8月'!H128</f>
        <v>0</v>
      </c>
      <c r="K128" s="29">
        <f>'[1]8月'!I128</f>
        <v>0</v>
      </c>
      <c r="L128" s="29">
        <v>0</v>
      </c>
      <c r="M128" s="29">
        <v>0</v>
      </c>
      <c r="N128" s="29">
        <v>3491.24</v>
      </c>
      <c r="O128" s="29"/>
      <c r="P128" s="233">
        <v>3491.25</v>
      </c>
      <c r="Q128" s="29">
        <v>3491.24</v>
      </c>
      <c r="R128" s="203">
        <f t="shared" si="35"/>
        <v>0.999997135696384</v>
      </c>
      <c r="S128" s="29" t="s">
        <v>442</v>
      </c>
      <c r="T128" s="203" t="s">
        <v>21</v>
      </c>
      <c r="U128" s="239">
        <v>44167</v>
      </c>
      <c r="V128" s="29"/>
      <c r="W128" s="29"/>
      <c r="X128" s="32"/>
      <c r="Y128" s="32"/>
      <c r="Z128" s="29"/>
      <c r="AA128" s="87"/>
      <c r="AB128" s="29"/>
      <c r="AC128" s="29"/>
      <c r="AD128" s="29"/>
      <c r="AE128" s="214"/>
    </row>
    <row r="129" s="1" customFormat="1" ht="18" customHeight="1" spans="1:31">
      <c r="A129" s="37">
        <v>95</v>
      </c>
      <c r="B129" s="37" t="s">
        <v>178</v>
      </c>
      <c r="C129" s="37">
        <v>270.12</v>
      </c>
      <c r="D129" s="170">
        <f t="shared" si="58"/>
        <v>8103.6</v>
      </c>
      <c r="E129" s="171">
        <f t="shared" si="59"/>
        <v>2025.9</v>
      </c>
      <c r="F129" s="172">
        <f>'[1]6月'!H129</f>
        <v>0</v>
      </c>
      <c r="G129" s="173">
        <f>'[1]6月'!I129</f>
        <v>0</v>
      </c>
      <c r="H129" s="173">
        <f>'[1]7月'!H129</f>
        <v>0</v>
      </c>
      <c r="I129" s="173">
        <f>'[1]7月'!I129</f>
        <v>0</v>
      </c>
      <c r="J129" s="66">
        <f>'[1]8月'!H129</f>
        <v>171</v>
      </c>
      <c r="K129" s="66">
        <f>'[1]8月'!I129</f>
        <v>0</v>
      </c>
      <c r="L129" s="66">
        <v>364.8</v>
      </c>
      <c r="M129" s="66">
        <v>535.8</v>
      </c>
      <c r="N129" s="66">
        <v>5.7</v>
      </c>
      <c r="O129" s="66"/>
      <c r="P129" s="116">
        <f t="shared" si="57"/>
        <v>541.5</v>
      </c>
      <c r="Q129" s="116">
        <v>535.8</v>
      </c>
      <c r="R129" s="205">
        <f t="shared" si="35"/>
        <v>0.989473684210526</v>
      </c>
      <c r="S129" s="34"/>
      <c r="T129" s="205"/>
      <c r="U129" s="240"/>
      <c r="V129" s="34"/>
      <c r="W129" s="34"/>
      <c r="X129" s="37"/>
      <c r="Y129" s="37"/>
      <c r="Z129" s="34"/>
      <c r="AA129" s="101"/>
      <c r="AB129" s="34"/>
      <c r="AC129" s="34"/>
      <c r="AD129" s="34"/>
      <c r="AE129" s="138"/>
    </row>
    <row r="130" s="130" customFormat="1" ht="18" customHeight="1" spans="1:31">
      <c r="A130" s="174">
        <v>96</v>
      </c>
      <c r="B130" s="174" t="s">
        <v>180</v>
      </c>
      <c r="C130" s="174">
        <v>168.62</v>
      </c>
      <c r="D130" s="175">
        <f t="shared" si="58"/>
        <v>5058.6</v>
      </c>
      <c r="E130" s="176">
        <f t="shared" si="59"/>
        <v>1264.65</v>
      </c>
      <c r="F130" s="165">
        <f>'[1]6月'!H130</f>
        <v>602.3</v>
      </c>
      <c r="G130" s="166">
        <f>'[1]6月'!I130</f>
        <v>0</v>
      </c>
      <c r="H130" s="166">
        <f>'[1]7月'!H130</f>
        <v>1274.9</v>
      </c>
      <c r="I130" s="166">
        <f>'[1]7月'!I130</f>
        <v>0</v>
      </c>
      <c r="J130" s="199">
        <f>'[1]8月'!H130</f>
        <v>1863.9</v>
      </c>
      <c r="K130" s="199">
        <f>'[1]8月'!I130</f>
        <v>0</v>
      </c>
      <c r="L130" s="199">
        <v>760</v>
      </c>
      <c r="M130" s="199"/>
      <c r="N130" s="199">
        <v>171</v>
      </c>
      <c r="O130" s="199"/>
      <c r="P130" s="199">
        <f t="shared" si="57"/>
        <v>4672.1</v>
      </c>
      <c r="Q130" s="199">
        <f t="shared" ref="Q130:Q132" si="60">G130+I130+K130+M130+O130</f>
        <v>0</v>
      </c>
      <c r="R130" s="204">
        <f t="shared" si="35"/>
        <v>0</v>
      </c>
      <c r="S130" s="199"/>
      <c r="T130" s="204"/>
      <c r="U130" s="241"/>
      <c r="V130" s="199"/>
      <c r="W130" s="199"/>
      <c r="X130" s="174"/>
      <c r="Y130" s="174"/>
      <c r="Z130" s="246"/>
      <c r="AA130" s="215"/>
      <c r="AB130" s="199"/>
      <c r="AC130" s="199"/>
      <c r="AD130" s="199"/>
      <c r="AE130" s="216"/>
    </row>
    <row r="131" s="1" customFormat="1" ht="18" customHeight="1" spans="1:31">
      <c r="A131" s="37">
        <v>97</v>
      </c>
      <c r="B131" s="37" t="s">
        <v>181</v>
      </c>
      <c r="C131" s="37">
        <v>132.83</v>
      </c>
      <c r="D131" s="170">
        <f t="shared" si="58"/>
        <v>3984.9</v>
      </c>
      <c r="E131" s="171">
        <f t="shared" si="59"/>
        <v>996.225</v>
      </c>
      <c r="F131" s="172">
        <f>'[1]6月'!H131</f>
        <v>670.7</v>
      </c>
      <c r="G131" s="173">
        <f>'[1]6月'!I131</f>
        <v>0</v>
      </c>
      <c r="H131" s="173">
        <f>'[1]7月'!H131</f>
        <v>1415.5</v>
      </c>
      <c r="I131" s="173">
        <f>'[1]7月'!I131</f>
        <v>0</v>
      </c>
      <c r="J131" s="66">
        <f>'[1]8月'!H131</f>
        <v>2753.1</v>
      </c>
      <c r="K131" s="66">
        <f>'[1]8月'!I131</f>
        <v>0</v>
      </c>
      <c r="L131" s="66">
        <v>1073.5</v>
      </c>
      <c r="M131" s="66"/>
      <c r="N131" s="66">
        <v>0</v>
      </c>
      <c r="O131" s="66"/>
      <c r="P131" s="116">
        <v>3984.9</v>
      </c>
      <c r="Q131" s="116">
        <f t="shared" si="60"/>
        <v>0</v>
      </c>
      <c r="R131" s="205">
        <f t="shared" si="35"/>
        <v>0</v>
      </c>
      <c r="S131" s="34"/>
      <c r="T131" s="205"/>
      <c r="U131" s="240"/>
      <c r="V131" s="34"/>
      <c r="W131" s="34"/>
      <c r="X131" s="37"/>
      <c r="Y131" s="37"/>
      <c r="Z131" s="49"/>
      <c r="AA131" s="101"/>
      <c r="AB131" s="34"/>
      <c r="AC131" s="34"/>
      <c r="AD131" s="34"/>
      <c r="AE131" s="138"/>
    </row>
    <row r="132" s="130" customFormat="1" ht="18" customHeight="1" spans="1:31">
      <c r="A132" s="174">
        <v>98</v>
      </c>
      <c r="B132" s="174" t="s">
        <v>183</v>
      </c>
      <c r="C132" s="174">
        <v>167.66</v>
      </c>
      <c r="D132" s="175">
        <f t="shared" si="58"/>
        <v>5029.8</v>
      </c>
      <c r="E132" s="176">
        <f t="shared" si="59"/>
        <v>1257.45</v>
      </c>
      <c r="F132" s="165">
        <f>'[1]6月'!H132</f>
        <v>311.6</v>
      </c>
      <c r="G132" s="166">
        <f>'[1]6月'!I132</f>
        <v>0</v>
      </c>
      <c r="H132" s="166">
        <f>'[1]7月'!H132</f>
        <v>769.5</v>
      </c>
      <c r="I132" s="166">
        <f>'[1]7月'!I132</f>
        <v>0</v>
      </c>
      <c r="J132" s="199">
        <f>'[1]8月'!H132</f>
        <v>421.8</v>
      </c>
      <c r="K132" s="199">
        <f>'[1]8月'!I132</f>
        <v>0</v>
      </c>
      <c r="L132" s="199">
        <v>229.9</v>
      </c>
      <c r="M132" s="199"/>
      <c r="N132" s="199">
        <v>0</v>
      </c>
      <c r="O132" s="199"/>
      <c r="P132" s="199">
        <f t="shared" ref="P132:P134" si="61">F132+H132+J132+L132+N132</f>
        <v>1732.8</v>
      </c>
      <c r="Q132" s="199">
        <f t="shared" si="60"/>
        <v>0</v>
      </c>
      <c r="R132" s="204">
        <f t="shared" si="35"/>
        <v>0</v>
      </c>
      <c r="S132" s="199"/>
      <c r="T132" s="204"/>
      <c r="U132" s="204"/>
      <c r="V132" s="199"/>
      <c r="W132" s="199"/>
      <c r="X132" s="174"/>
      <c r="Y132" s="174"/>
      <c r="Z132" s="199"/>
      <c r="AA132" s="215"/>
      <c r="AB132" s="199"/>
      <c r="AC132" s="199"/>
      <c r="AD132" s="199"/>
      <c r="AE132" s="216"/>
    </row>
    <row r="133" s="2" customFormat="1" ht="18" customHeight="1" spans="1:31">
      <c r="A133" s="32">
        <v>99</v>
      </c>
      <c r="B133" s="32" t="s">
        <v>185</v>
      </c>
      <c r="C133" s="32">
        <v>131.87</v>
      </c>
      <c r="D133" s="161">
        <f t="shared" si="58"/>
        <v>3956.1</v>
      </c>
      <c r="E133" s="162">
        <f t="shared" si="59"/>
        <v>989.025</v>
      </c>
      <c r="F133" s="156">
        <f>'[1]6月'!H133</f>
        <v>3956.1</v>
      </c>
      <c r="G133" s="157">
        <v>0</v>
      </c>
      <c r="H133" s="157"/>
      <c r="I133" s="157">
        <f>'[1]7月'!I133</f>
        <v>3956.1</v>
      </c>
      <c r="J133" s="29">
        <f>'[1]8月'!H133</f>
        <v>0</v>
      </c>
      <c r="K133" s="29">
        <f>'[1]8月'!I133</f>
        <v>0</v>
      </c>
      <c r="L133" s="29"/>
      <c r="M133" s="29"/>
      <c r="N133" s="29"/>
      <c r="O133" s="29"/>
      <c r="P133" s="29">
        <f t="shared" si="61"/>
        <v>3956.1</v>
      </c>
      <c r="Q133" s="29">
        <f>P133</f>
        <v>3956.1</v>
      </c>
      <c r="R133" s="203">
        <f t="shared" ref="R133:R164" si="62">Q133/P133</f>
        <v>1</v>
      </c>
      <c r="S133" s="29" t="s">
        <v>418</v>
      </c>
      <c r="T133" s="203" t="s">
        <v>21</v>
      </c>
      <c r="U133" s="239">
        <v>44032</v>
      </c>
      <c r="V133" s="29"/>
      <c r="W133" s="29"/>
      <c r="X133" s="29"/>
      <c r="Y133" s="29"/>
      <c r="Z133" s="47"/>
      <c r="AA133" s="29"/>
      <c r="AB133" s="29"/>
      <c r="AC133" s="29"/>
      <c r="AD133" s="29"/>
      <c r="AE133" s="214"/>
    </row>
    <row r="134" s="2" customFormat="1" ht="18" customHeight="1" spans="1:31">
      <c r="A134" s="32">
        <v>100</v>
      </c>
      <c r="B134" s="32" t="s">
        <v>186</v>
      </c>
      <c r="C134" s="32">
        <v>132.83</v>
      </c>
      <c r="D134" s="161">
        <f t="shared" si="58"/>
        <v>3984.9</v>
      </c>
      <c r="E134" s="162">
        <f t="shared" si="59"/>
        <v>996.225</v>
      </c>
      <c r="F134" s="156">
        <f>'[1]6月'!H134</f>
        <v>285</v>
      </c>
      <c r="G134" s="157">
        <f>'[1]6月'!I134</f>
        <v>0</v>
      </c>
      <c r="H134" s="157">
        <f>'[1]7月'!H134</f>
        <v>881.6</v>
      </c>
      <c r="I134" s="157"/>
      <c r="J134" s="29">
        <f>'[1]8月'!H134</f>
        <v>1330</v>
      </c>
      <c r="K134" s="29">
        <f>'[1]8月'!I134</f>
        <v>0</v>
      </c>
      <c r="L134" s="29">
        <v>777.1</v>
      </c>
      <c r="M134" s="29">
        <v>3273.7</v>
      </c>
      <c r="N134" s="29"/>
      <c r="O134" s="29"/>
      <c r="P134" s="29">
        <f t="shared" si="61"/>
        <v>3273.7</v>
      </c>
      <c r="Q134" s="29">
        <v>3273.7</v>
      </c>
      <c r="R134" s="203">
        <f t="shared" si="62"/>
        <v>1</v>
      </c>
      <c r="S134" s="29" t="s">
        <v>430</v>
      </c>
      <c r="T134" s="203" t="s">
        <v>21</v>
      </c>
      <c r="U134" s="239">
        <v>44089</v>
      </c>
      <c r="V134" s="29" t="s">
        <v>507</v>
      </c>
      <c r="W134" s="29"/>
      <c r="X134" s="32"/>
      <c r="Y134" s="32"/>
      <c r="Z134" s="29"/>
      <c r="AA134" s="87"/>
      <c r="AB134" s="29"/>
      <c r="AC134" s="29"/>
      <c r="AD134" s="29"/>
      <c r="AE134" s="214"/>
    </row>
    <row r="135" s="2" customFormat="1" ht="18" customHeight="1" spans="1:31">
      <c r="A135" s="32">
        <v>101</v>
      </c>
      <c r="B135" s="32" t="s">
        <v>187</v>
      </c>
      <c r="C135" s="32">
        <v>167.66</v>
      </c>
      <c r="D135" s="161">
        <f t="shared" si="58"/>
        <v>5029.8</v>
      </c>
      <c r="E135" s="162">
        <f t="shared" si="59"/>
        <v>1257.45</v>
      </c>
      <c r="F135" s="32" t="s">
        <v>497</v>
      </c>
      <c r="G135" s="157" t="s">
        <v>497</v>
      </c>
      <c r="H135" s="157" t="s">
        <v>497</v>
      </c>
      <c r="I135" s="157"/>
      <c r="J135" s="29">
        <f>'[1]8月'!H135</f>
        <v>0</v>
      </c>
      <c r="K135" s="29">
        <f>'[1]8月'!I135</f>
        <v>0</v>
      </c>
      <c r="L135" s="29"/>
      <c r="M135" s="29"/>
      <c r="N135" s="29"/>
      <c r="O135" s="29"/>
      <c r="P135" s="157">
        <f>J135</f>
        <v>0</v>
      </c>
      <c r="Q135" s="29"/>
      <c r="R135" s="203" t="e">
        <f t="shared" si="62"/>
        <v>#DIV/0!</v>
      </c>
      <c r="S135" s="29"/>
      <c r="T135" s="203"/>
      <c r="U135" s="203"/>
      <c r="V135" s="29"/>
      <c r="W135" s="29"/>
      <c r="X135" s="32"/>
      <c r="Y135" s="32"/>
      <c r="Z135" s="29"/>
      <c r="AA135" s="87"/>
      <c r="AB135" s="29"/>
      <c r="AC135" s="29"/>
      <c r="AD135" s="29"/>
      <c r="AE135" s="214"/>
    </row>
    <row r="136" s="2" customFormat="1" ht="18" customHeight="1" spans="1:31">
      <c r="A136" s="32">
        <v>102</v>
      </c>
      <c r="B136" s="32" t="s">
        <v>189</v>
      </c>
      <c r="C136" s="32">
        <v>131.87</v>
      </c>
      <c r="D136" s="161">
        <f t="shared" si="58"/>
        <v>3956.1</v>
      </c>
      <c r="E136" s="162">
        <f t="shared" si="59"/>
        <v>989.025</v>
      </c>
      <c r="F136" s="156">
        <f>'[1]6月'!H136</f>
        <v>383.8</v>
      </c>
      <c r="G136" s="157">
        <f>'[1]6月'!I136</f>
        <v>0</v>
      </c>
      <c r="H136" s="157">
        <f>'[1]7月'!H136</f>
        <v>307.8</v>
      </c>
      <c r="I136" s="157">
        <f>'[1]7月'!I136</f>
        <v>691.6</v>
      </c>
      <c r="J136" s="29">
        <f>'[1]8月'!H136</f>
        <v>792.3</v>
      </c>
      <c r="K136" s="29">
        <f>'[1]8月'!I136</f>
        <v>0</v>
      </c>
      <c r="L136" s="29">
        <v>304</v>
      </c>
      <c r="M136" s="29"/>
      <c r="N136" s="29">
        <v>193.8</v>
      </c>
      <c r="O136" s="29">
        <v>1290.1</v>
      </c>
      <c r="P136" s="29">
        <f>F136+H136+J136+L136+N136</f>
        <v>1981.7</v>
      </c>
      <c r="Q136" s="29">
        <f>G136+I136+K136+M136+O136</f>
        <v>1981.7</v>
      </c>
      <c r="R136" s="203">
        <f t="shared" si="62"/>
        <v>1</v>
      </c>
      <c r="S136" s="29" t="s">
        <v>430</v>
      </c>
      <c r="T136" s="203" t="s">
        <v>511</v>
      </c>
      <c r="U136" s="47">
        <v>44042</v>
      </c>
      <c r="V136" s="29"/>
      <c r="W136" s="29"/>
      <c r="X136" s="32"/>
      <c r="Y136" s="32"/>
      <c r="Z136" s="29"/>
      <c r="AA136" s="87"/>
      <c r="AB136" s="29"/>
      <c r="AC136" s="29"/>
      <c r="AD136" s="29"/>
      <c r="AE136" s="214"/>
    </row>
    <row r="137" s="2" customFormat="1" ht="18" customHeight="1" spans="1:31">
      <c r="A137" s="32">
        <v>103</v>
      </c>
      <c r="B137" s="32" t="s">
        <v>191</v>
      </c>
      <c r="C137" s="32">
        <v>132.83</v>
      </c>
      <c r="D137" s="161">
        <f t="shared" si="58"/>
        <v>3984.9</v>
      </c>
      <c r="E137" s="162">
        <f t="shared" si="59"/>
        <v>996.225</v>
      </c>
      <c r="F137" s="156">
        <f>'[1]6月'!H137</f>
        <v>1341.4</v>
      </c>
      <c r="G137" s="157">
        <f>'[1]6月'!I137</f>
        <v>0</v>
      </c>
      <c r="H137" s="157">
        <f>'[1]7月'!H137</f>
        <v>2278.1</v>
      </c>
      <c r="I137" s="157">
        <f>'[1]7月'!I137</f>
        <v>0</v>
      </c>
      <c r="J137" s="29">
        <f>'[1]8月'!H137</f>
        <v>3003.9</v>
      </c>
      <c r="K137" s="29">
        <f>'[1]8月'!I137</f>
        <v>0</v>
      </c>
      <c r="L137" s="29">
        <v>1506.7</v>
      </c>
      <c r="M137" s="29"/>
      <c r="N137" s="29">
        <v>273.6</v>
      </c>
      <c r="O137" s="29"/>
      <c r="P137" s="29">
        <v>3984.9</v>
      </c>
      <c r="Q137" s="29">
        <v>3984.9</v>
      </c>
      <c r="R137" s="203">
        <f t="shared" si="62"/>
        <v>1</v>
      </c>
      <c r="S137" s="29" t="s">
        <v>418</v>
      </c>
      <c r="T137" s="203" t="s">
        <v>511</v>
      </c>
      <c r="U137" s="47">
        <v>44144</v>
      </c>
      <c r="V137" s="29"/>
      <c r="W137" s="29"/>
      <c r="X137" s="32"/>
      <c r="Y137" s="32"/>
      <c r="Z137" s="29"/>
      <c r="AA137" s="87"/>
      <c r="AB137" s="29"/>
      <c r="AC137" s="29"/>
      <c r="AD137" s="29"/>
      <c r="AE137" s="214"/>
    </row>
    <row r="138" s="2" customFormat="1" ht="18" customHeight="1" spans="1:31">
      <c r="A138" s="32">
        <v>104</v>
      </c>
      <c r="B138" s="32" t="s">
        <v>193</v>
      </c>
      <c r="C138" s="32">
        <v>167.66</v>
      </c>
      <c r="D138" s="161">
        <f t="shared" si="58"/>
        <v>5029.8</v>
      </c>
      <c r="E138" s="162">
        <f t="shared" si="59"/>
        <v>1257.45</v>
      </c>
      <c r="F138" s="156" t="s">
        <v>497</v>
      </c>
      <c r="G138" s="157">
        <v>0</v>
      </c>
      <c r="H138" s="157" t="s">
        <v>497</v>
      </c>
      <c r="I138" s="157"/>
      <c r="J138" s="29">
        <f>'[1]8月'!H138</f>
        <v>1166.6</v>
      </c>
      <c r="K138" s="29">
        <f>'[1]8月'!I138</f>
        <v>0</v>
      </c>
      <c r="L138" s="29">
        <v>79.8</v>
      </c>
      <c r="M138" s="29"/>
      <c r="N138" s="29">
        <v>3.8</v>
      </c>
      <c r="O138" s="29">
        <v>1250.2</v>
      </c>
      <c r="P138" s="157">
        <f>J138+L138+N138</f>
        <v>1250.2</v>
      </c>
      <c r="Q138" s="29">
        <v>1250.2</v>
      </c>
      <c r="R138" s="203">
        <f t="shared" si="62"/>
        <v>1</v>
      </c>
      <c r="S138" s="29" t="s">
        <v>430</v>
      </c>
      <c r="T138" s="203" t="s">
        <v>21</v>
      </c>
      <c r="U138" s="235">
        <v>44161</v>
      </c>
      <c r="V138" s="29"/>
      <c r="W138" s="29"/>
      <c r="X138" s="32"/>
      <c r="Y138" s="265"/>
      <c r="Z138" s="47"/>
      <c r="AA138" s="87"/>
      <c r="AB138" s="29"/>
      <c r="AC138" s="29"/>
      <c r="AD138" s="29"/>
      <c r="AE138" s="214"/>
    </row>
    <row r="139" s="2" customFormat="1" ht="18" customHeight="1" spans="1:31">
      <c r="A139" s="32">
        <v>105</v>
      </c>
      <c r="B139" s="32" t="s">
        <v>195</v>
      </c>
      <c r="C139" s="32">
        <v>131.87</v>
      </c>
      <c r="D139" s="161">
        <f t="shared" si="58"/>
        <v>3956.1</v>
      </c>
      <c r="E139" s="162">
        <f t="shared" si="59"/>
        <v>989.025</v>
      </c>
      <c r="F139" s="156">
        <f>'[1]6月'!H139</f>
        <v>875.9</v>
      </c>
      <c r="G139" s="157">
        <f>'[1]6月'!I139</f>
        <v>0</v>
      </c>
      <c r="H139" s="157">
        <f>'[1]7月'!H139</f>
        <v>1776.5</v>
      </c>
      <c r="I139" s="157">
        <f>'[1]7月'!I139</f>
        <v>0</v>
      </c>
      <c r="J139" s="29">
        <f>'[1]8月'!H139</f>
        <v>2460.5</v>
      </c>
      <c r="K139" s="29">
        <f>'[1]8月'!I139</f>
        <v>0</v>
      </c>
      <c r="L139" s="29">
        <v>657.4</v>
      </c>
      <c r="M139" s="29"/>
      <c r="N139" s="29">
        <v>174.8</v>
      </c>
      <c r="O139" s="29"/>
      <c r="P139" s="29">
        <v>3956.1</v>
      </c>
      <c r="Q139" s="29">
        <v>3956.1</v>
      </c>
      <c r="R139" s="203">
        <f t="shared" si="62"/>
        <v>1</v>
      </c>
      <c r="S139" s="29" t="s">
        <v>418</v>
      </c>
      <c r="T139" s="203" t="s">
        <v>511</v>
      </c>
      <c r="U139" s="47">
        <v>44144</v>
      </c>
      <c r="V139" s="29"/>
      <c r="W139" s="29"/>
      <c r="X139" s="32"/>
      <c r="Y139" s="32"/>
      <c r="Z139" s="47"/>
      <c r="AA139" s="87"/>
      <c r="AB139" s="29"/>
      <c r="AC139" s="29"/>
      <c r="AD139" s="29"/>
      <c r="AE139" s="214"/>
    </row>
    <row r="140" s="2" customFormat="1" ht="18" customHeight="1" spans="1:31">
      <c r="A140" s="32">
        <v>106</v>
      </c>
      <c r="B140" s="32" t="s">
        <v>196</v>
      </c>
      <c r="C140" s="32">
        <v>132.83</v>
      </c>
      <c r="D140" s="161">
        <f t="shared" si="58"/>
        <v>3984.9</v>
      </c>
      <c r="E140" s="162">
        <f t="shared" si="59"/>
        <v>996.225</v>
      </c>
      <c r="F140" s="156" t="s">
        <v>497</v>
      </c>
      <c r="G140" s="157">
        <v>0</v>
      </c>
      <c r="H140" s="157" t="s">
        <v>497</v>
      </c>
      <c r="I140" s="157">
        <v>0</v>
      </c>
      <c r="J140" s="29">
        <f>'[1]8月'!H140</f>
        <v>0</v>
      </c>
      <c r="K140" s="29">
        <f>'[1]8月'!I140</f>
        <v>0</v>
      </c>
      <c r="L140" s="29"/>
      <c r="M140" s="29"/>
      <c r="N140" s="29"/>
      <c r="O140" s="29"/>
      <c r="P140" s="157">
        <f>J140+L140+N140</f>
        <v>0</v>
      </c>
      <c r="Q140" s="29"/>
      <c r="R140" s="203" t="e">
        <f t="shared" si="62"/>
        <v>#DIV/0!</v>
      </c>
      <c r="S140" s="29"/>
      <c r="T140" s="203"/>
      <c r="U140" s="203"/>
      <c r="V140" s="29"/>
      <c r="W140" s="29"/>
      <c r="X140" s="32"/>
      <c r="Y140" s="32"/>
      <c r="Z140" s="29"/>
      <c r="AA140" s="87"/>
      <c r="AB140" s="29"/>
      <c r="AC140" s="29"/>
      <c r="AD140" s="29"/>
      <c r="AE140" s="214"/>
    </row>
    <row r="141" s="2" customFormat="1" ht="18" customHeight="1" spans="1:31">
      <c r="A141" s="32">
        <v>107</v>
      </c>
      <c r="B141" s="32" t="s">
        <v>198</v>
      </c>
      <c r="C141" s="32">
        <v>167.66</v>
      </c>
      <c r="D141" s="161">
        <f t="shared" si="58"/>
        <v>5029.8</v>
      </c>
      <c r="E141" s="162">
        <f t="shared" si="59"/>
        <v>1257.45</v>
      </c>
      <c r="F141" s="156">
        <f>'[1]6月'!H141</f>
        <v>5029.8</v>
      </c>
      <c r="G141" s="157">
        <f>'[1]6月'!I141</f>
        <v>5029.8</v>
      </c>
      <c r="H141" s="157">
        <f>'[1]7月'!H141</f>
        <v>0</v>
      </c>
      <c r="I141" s="157">
        <f>'[1]7月'!I141</f>
        <v>0</v>
      </c>
      <c r="J141" s="29">
        <f>'[1]8月'!H141</f>
        <v>0</v>
      </c>
      <c r="K141" s="29">
        <f>'[1]8月'!I141</f>
        <v>0</v>
      </c>
      <c r="L141" s="29"/>
      <c r="M141" s="29"/>
      <c r="N141" s="29"/>
      <c r="O141" s="29"/>
      <c r="P141" s="29">
        <f>F141+H141+J141+L141+N141</f>
        <v>5029.8</v>
      </c>
      <c r="Q141" s="29">
        <f t="shared" ref="Q141:Q143" si="63">G141+I141+K141+M141+O141</f>
        <v>5029.8</v>
      </c>
      <c r="R141" s="203">
        <f t="shared" si="62"/>
        <v>1</v>
      </c>
      <c r="S141" s="29" t="s">
        <v>418</v>
      </c>
      <c r="T141" s="254" t="s">
        <v>520</v>
      </c>
      <c r="U141" s="239">
        <v>43964</v>
      </c>
      <c r="V141" s="29"/>
      <c r="W141" s="29"/>
      <c r="X141" s="32"/>
      <c r="Y141" s="32"/>
      <c r="Z141" s="29"/>
      <c r="AA141" s="87"/>
      <c r="AB141" s="29"/>
      <c r="AC141" s="29"/>
      <c r="AD141" s="29"/>
      <c r="AE141" s="214"/>
    </row>
    <row r="142" s="2" customFormat="1" ht="18" customHeight="1" spans="1:31">
      <c r="A142" s="32">
        <v>108</v>
      </c>
      <c r="B142" s="32" t="s">
        <v>200</v>
      </c>
      <c r="C142" s="32">
        <v>131.87</v>
      </c>
      <c r="D142" s="161">
        <f t="shared" si="58"/>
        <v>3956.1</v>
      </c>
      <c r="E142" s="162">
        <f t="shared" si="59"/>
        <v>989.025</v>
      </c>
      <c r="F142" s="156">
        <f>'[1]6月'!H142</f>
        <v>260.3</v>
      </c>
      <c r="G142" s="157">
        <f>'[1]6月'!I142</f>
        <v>260.3</v>
      </c>
      <c r="H142" s="157">
        <f>'[1]7月'!H142</f>
        <v>0</v>
      </c>
      <c r="I142" s="157">
        <v>0</v>
      </c>
      <c r="J142" s="29">
        <f>'[1]8月'!H142</f>
        <v>492.1</v>
      </c>
      <c r="K142" s="29">
        <f>'[1]8月'!I142</f>
        <v>492.1</v>
      </c>
      <c r="L142" s="29">
        <v>564.3</v>
      </c>
      <c r="M142" s="29">
        <v>564.3</v>
      </c>
      <c r="N142" s="29">
        <v>0</v>
      </c>
      <c r="O142" s="29">
        <v>0</v>
      </c>
      <c r="P142" s="29">
        <f>F142+H142+J142+L142+N142</f>
        <v>1316.7</v>
      </c>
      <c r="Q142" s="29">
        <f t="shared" si="63"/>
        <v>1316.7</v>
      </c>
      <c r="R142" s="203">
        <f t="shared" si="62"/>
        <v>1</v>
      </c>
      <c r="S142" s="29" t="s">
        <v>430</v>
      </c>
      <c r="T142" s="203" t="s">
        <v>21</v>
      </c>
      <c r="U142" s="239">
        <v>44062</v>
      </c>
      <c r="V142" s="29"/>
      <c r="W142" s="29"/>
      <c r="X142" s="32"/>
      <c r="Y142" s="32"/>
      <c r="Z142" s="29"/>
      <c r="AA142" s="87"/>
      <c r="AB142" s="29"/>
      <c r="AC142" s="29"/>
      <c r="AD142" s="29"/>
      <c r="AE142" s="214"/>
    </row>
    <row r="143" s="1" customFormat="1" ht="18" customHeight="1" spans="1:31">
      <c r="A143" s="37">
        <v>109</v>
      </c>
      <c r="B143" s="37" t="s">
        <v>201</v>
      </c>
      <c r="C143" s="37">
        <v>132.83</v>
      </c>
      <c r="D143" s="170">
        <f t="shared" si="58"/>
        <v>3984.9</v>
      </c>
      <c r="E143" s="171">
        <f t="shared" si="59"/>
        <v>996.225</v>
      </c>
      <c r="F143" s="172">
        <f>'[1]6月'!H143</f>
        <v>843.6</v>
      </c>
      <c r="G143" s="173">
        <f>'[1]6月'!I143</f>
        <v>0</v>
      </c>
      <c r="H143" s="173">
        <f>'[1]7月'!H143</f>
        <v>2888</v>
      </c>
      <c r="I143" s="173">
        <f>'[1]7月'!I143</f>
        <v>0</v>
      </c>
      <c r="J143" s="66">
        <f>'[1]8月'!H143</f>
        <v>2722.7</v>
      </c>
      <c r="K143" s="66">
        <f>'[1]8月'!I143</f>
        <v>0</v>
      </c>
      <c r="L143" s="66">
        <v>1189.4</v>
      </c>
      <c r="M143" s="66"/>
      <c r="N143" s="66">
        <v>273.6</v>
      </c>
      <c r="O143" s="66"/>
      <c r="P143" s="116">
        <v>3984.9</v>
      </c>
      <c r="Q143" s="116">
        <f t="shared" si="63"/>
        <v>0</v>
      </c>
      <c r="R143" s="205">
        <f t="shared" si="62"/>
        <v>0</v>
      </c>
      <c r="S143" s="34"/>
      <c r="T143" s="205"/>
      <c r="U143" s="205"/>
      <c r="V143" s="34"/>
      <c r="W143" s="34"/>
      <c r="X143" s="37"/>
      <c r="Y143" s="37"/>
      <c r="Z143" s="34"/>
      <c r="AA143" s="101"/>
      <c r="AB143" s="34"/>
      <c r="AC143" s="34"/>
      <c r="AD143" s="34"/>
      <c r="AE143" s="138"/>
    </row>
    <row r="144" s="2" customFormat="1" ht="18" customHeight="1" spans="1:31">
      <c r="A144" s="32">
        <v>110</v>
      </c>
      <c r="B144" s="32" t="s">
        <v>202</v>
      </c>
      <c r="C144" s="32">
        <v>167.66</v>
      </c>
      <c r="D144" s="161">
        <f t="shared" si="58"/>
        <v>5029.8</v>
      </c>
      <c r="E144" s="162">
        <f t="shared" si="59"/>
        <v>1257.45</v>
      </c>
      <c r="F144" s="32" t="s">
        <v>497</v>
      </c>
      <c r="G144" s="157">
        <f>'[1]6月'!I144</f>
        <v>0</v>
      </c>
      <c r="H144" s="157">
        <f>'[1]7月'!H144</f>
        <v>0</v>
      </c>
      <c r="I144" s="157">
        <f>'[1]7月'!I144</f>
        <v>0</v>
      </c>
      <c r="J144" s="29">
        <f>'[1]8月'!H144</f>
        <v>0</v>
      </c>
      <c r="K144" s="29">
        <f>'[1]8月'!I144</f>
        <v>0</v>
      </c>
      <c r="L144" s="251"/>
      <c r="M144" s="251"/>
      <c r="N144" s="251"/>
      <c r="O144" s="251"/>
      <c r="P144" s="233">
        <f>IFERROR(O144*1.9,0)</f>
        <v>0</v>
      </c>
      <c r="Q144" s="29"/>
      <c r="R144" s="203" t="e">
        <f t="shared" si="62"/>
        <v>#DIV/0!</v>
      </c>
      <c r="S144" s="251"/>
      <c r="T144" s="203"/>
      <c r="U144" s="203"/>
      <c r="V144" s="29"/>
      <c r="W144" s="29"/>
      <c r="X144" s="32"/>
      <c r="Y144" s="32"/>
      <c r="Z144" s="29"/>
      <c r="AA144" s="87"/>
      <c r="AB144" s="29"/>
      <c r="AC144" s="29"/>
      <c r="AD144" s="29"/>
      <c r="AE144" s="214"/>
    </row>
    <row r="145" s="2" customFormat="1" ht="18" customHeight="1" spans="1:31">
      <c r="A145" s="32">
        <v>111</v>
      </c>
      <c r="B145" s="32" t="s">
        <v>203</v>
      </c>
      <c r="C145" s="32">
        <v>131.87</v>
      </c>
      <c r="D145" s="161">
        <f t="shared" si="58"/>
        <v>3956.1</v>
      </c>
      <c r="E145" s="162">
        <f t="shared" si="59"/>
        <v>989.025</v>
      </c>
      <c r="F145" s="32" t="s">
        <v>497</v>
      </c>
      <c r="G145" s="157">
        <f>'[1]6月'!I145</f>
        <v>0</v>
      </c>
      <c r="H145" s="157">
        <f>'[1]7月'!H145</f>
        <v>0</v>
      </c>
      <c r="I145" s="157">
        <f>'[1]7月'!I145</f>
        <v>0</v>
      </c>
      <c r="J145" s="29">
        <f>'[1]8月'!H145</f>
        <v>0</v>
      </c>
      <c r="K145" s="29">
        <f>'[1]8月'!I145</f>
        <v>0</v>
      </c>
      <c r="L145" s="29"/>
      <c r="M145" s="29"/>
      <c r="N145" s="29"/>
      <c r="O145" s="29"/>
      <c r="P145" s="233">
        <f>IFERROR(O145*1.9,0)</f>
        <v>0</v>
      </c>
      <c r="Q145" s="29"/>
      <c r="R145" s="203" t="e">
        <f t="shared" si="62"/>
        <v>#DIV/0!</v>
      </c>
      <c r="S145" s="29"/>
      <c r="T145" s="203"/>
      <c r="U145" s="203"/>
      <c r="V145" s="29"/>
      <c r="W145" s="29"/>
      <c r="X145" s="32"/>
      <c r="Y145" s="32"/>
      <c r="Z145" s="47"/>
      <c r="AA145" s="87"/>
      <c r="AB145" s="29"/>
      <c r="AC145" s="29"/>
      <c r="AD145" s="29"/>
      <c r="AE145" s="214"/>
    </row>
    <row r="146" s="1" customFormat="1" ht="18" customHeight="1" spans="1:31">
      <c r="A146" s="37">
        <v>112</v>
      </c>
      <c r="B146" s="37" t="s">
        <v>205</v>
      </c>
      <c r="C146" s="37">
        <v>132.83</v>
      </c>
      <c r="D146" s="170">
        <f t="shared" si="58"/>
        <v>3984.9</v>
      </c>
      <c r="E146" s="171">
        <f t="shared" si="59"/>
        <v>996.225</v>
      </c>
      <c r="F146" s="172">
        <f>'[1]6月'!H146</f>
        <v>2734.1</v>
      </c>
      <c r="G146" s="173">
        <f>'[1]6月'!I146</f>
        <v>0</v>
      </c>
      <c r="H146" s="173">
        <f>'[1]7月'!H146</f>
        <v>0</v>
      </c>
      <c r="I146" s="173">
        <f>'[1]7月'!I146</f>
        <v>0</v>
      </c>
      <c r="J146" s="66">
        <f>'[1]8月'!H146</f>
        <v>6066.7</v>
      </c>
      <c r="K146" s="66">
        <f>'[1]8月'!I146</f>
        <v>0</v>
      </c>
      <c r="L146" s="66"/>
      <c r="M146" s="66"/>
      <c r="N146" s="66"/>
      <c r="O146" s="66"/>
      <c r="P146" s="116">
        <v>3984.9</v>
      </c>
      <c r="Q146" s="116">
        <v>3984.9</v>
      </c>
      <c r="R146" s="205">
        <f t="shared" si="62"/>
        <v>1</v>
      </c>
      <c r="S146" s="255" t="s">
        <v>64</v>
      </c>
      <c r="T146" s="205"/>
      <c r="U146" s="205"/>
      <c r="V146" s="34"/>
      <c r="W146" s="34"/>
      <c r="X146" s="37"/>
      <c r="Y146" s="37"/>
      <c r="Z146" s="34"/>
      <c r="AA146" s="101"/>
      <c r="AB146" s="34"/>
      <c r="AC146" s="34"/>
      <c r="AD146" s="34"/>
      <c r="AE146" s="138"/>
    </row>
    <row r="147" s="2" customFormat="1" ht="18" customHeight="1" spans="1:31">
      <c r="A147" s="32">
        <v>113</v>
      </c>
      <c r="B147" s="32" t="s">
        <v>206</v>
      </c>
      <c r="C147" s="32">
        <v>167.66</v>
      </c>
      <c r="D147" s="161">
        <f t="shared" si="58"/>
        <v>5029.8</v>
      </c>
      <c r="E147" s="162">
        <f t="shared" si="59"/>
        <v>1257.45</v>
      </c>
      <c r="F147" s="156">
        <f>'[1]6月'!H147</f>
        <v>0</v>
      </c>
      <c r="G147" s="157">
        <f>'[1]6月'!I147</f>
        <v>0</v>
      </c>
      <c r="H147" s="157">
        <f>'[1]7月'!H147</f>
        <v>0</v>
      </c>
      <c r="I147" s="157">
        <f>'[1]7月'!I147</f>
        <v>0</v>
      </c>
      <c r="J147" s="29">
        <f>'[1]8月'!H147</f>
        <v>0</v>
      </c>
      <c r="K147" s="29">
        <f>'[1]8月'!I147</f>
        <v>0</v>
      </c>
      <c r="L147" s="29">
        <v>0</v>
      </c>
      <c r="M147" s="29">
        <v>0</v>
      </c>
      <c r="N147" s="29">
        <v>0</v>
      </c>
      <c r="O147" s="29">
        <v>0</v>
      </c>
      <c r="P147" s="29">
        <f t="shared" ref="P147:P150" si="64">F147+H147+J147+L147+N147</f>
        <v>0</v>
      </c>
      <c r="Q147" s="29">
        <f t="shared" ref="Q146:Q151" si="65">G147+I147+K147+M147+O147</f>
        <v>0</v>
      </c>
      <c r="R147" s="203" t="e">
        <f t="shared" si="62"/>
        <v>#DIV/0!</v>
      </c>
      <c r="S147" s="29"/>
      <c r="T147" s="203"/>
      <c r="U147" s="203"/>
      <c r="V147" s="29"/>
      <c r="W147" s="29"/>
      <c r="X147" s="32"/>
      <c r="Y147" s="32"/>
      <c r="Z147" s="29"/>
      <c r="AA147" s="87"/>
      <c r="AB147" s="29"/>
      <c r="AC147" s="29"/>
      <c r="AD147" s="29"/>
      <c r="AE147" s="214"/>
    </row>
    <row r="148" s="130" customFormat="1" ht="18" customHeight="1" spans="1:31">
      <c r="A148" s="174">
        <v>114</v>
      </c>
      <c r="B148" s="174" t="s">
        <v>207</v>
      </c>
      <c r="C148" s="174">
        <v>131.87</v>
      </c>
      <c r="D148" s="175">
        <f t="shared" si="58"/>
        <v>3956.1</v>
      </c>
      <c r="E148" s="176">
        <f t="shared" si="59"/>
        <v>989.025</v>
      </c>
      <c r="F148" s="165">
        <f>'[1]6月'!H148</f>
        <v>197.6</v>
      </c>
      <c r="G148" s="166">
        <f>'[1]6月'!I148</f>
        <v>0</v>
      </c>
      <c r="H148" s="166">
        <f>'[1]7月'!H148</f>
        <v>695.4</v>
      </c>
      <c r="I148" s="166">
        <f>'[1]7月'!I148</f>
        <v>0</v>
      </c>
      <c r="J148" s="199">
        <f>'[1]8月'!H148</f>
        <v>1261.6</v>
      </c>
      <c r="K148" s="199">
        <f>'[1]8月'!I148</f>
        <v>0</v>
      </c>
      <c r="L148" s="199">
        <v>1350.9</v>
      </c>
      <c r="M148" s="199"/>
      <c r="N148" s="199">
        <v>140.6</v>
      </c>
      <c r="O148" s="199"/>
      <c r="P148" s="199">
        <f t="shared" si="64"/>
        <v>3646.1</v>
      </c>
      <c r="Q148" s="199">
        <f t="shared" si="65"/>
        <v>0</v>
      </c>
      <c r="R148" s="204">
        <f t="shared" si="62"/>
        <v>0</v>
      </c>
      <c r="S148" s="199"/>
      <c r="T148" s="204"/>
      <c r="U148" s="204"/>
      <c r="V148" s="199"/>
      <c r="W148" s="199"/>
      <c r="X148" s="174"/>
      <c r="Y148" s="174"/>
      <c r="Z148" s="246"/>
      <c r="AA148" s="215"/>
      <c r="AB148" s="199"/>
      <c r="AC148" s="199"/>
      <c r="AD148" s="199"/>
      <c r="AE148" s="216"/>
    </row>
    <row r="149" s="130" customFormat="1" ht="18" customHeight="1" spans="1:31">
      <c r="A149" s="163">
        <v>115</v>
      </c>
      <c r="B149" s="163" t="s">
        <v>209</v>
      </c>
      <c r="C149" s="163">
        <v>266.01</v>
      </c>
      <c r="D149" s="175">
        <f t="shared" si="58"/>
        <v>7980.3</v>
      </c>
      <c r="E149" s="176">
        <f t="shared" si="59"/>
        <v>1995.075</v>
      </c>
      <c r="F149" s="165">
        <f>'[1]6月'!H149</f>
        <v>161.5</v>
      </c>
      <c r="G149" s="166">
        <f>'[1]6月'!I149</f>
        <v>0</v>
      </c>
      <c r="H149" s="166">
        <f>'[1]7月'!H149</f>
        <v>319.2</v>
      </c>
      <c r="I149" s="166">
        <f>'[1]7月'!I149</f>
        <v>0</v>
      </c>
      <c r="J149" s="199">
        <f>'[1]8月'!H149</f>
        <v>252.7</v>
      </c>
      <c r="K149" s="199">
        <f>'[1]8月'!I149</f>
        <v>0</v>
      </c>
      <c r="L149" s="199">
        <v>0</v>
      </c>
      <c r="M149" s="199"/>
      <c r="N149" s="199">
        <v>3.8</v>
      </c>
      <c r="O149" s="199"/>
      <c r="P149" s="199">
        <f t="shared" si="64"/>
        <v>737.2</v>
      </c>
      <c r="Q149" s="199">
        <f t="shared" si="65"/>
        <v>0</v>
      </c>
      <c r="R149" s="204">
        <f t="shared" si="62"/>
        <v>0</v>
      </c>
      <c r="S149" s="199"/>
      <c r="T149" s="204"/>
      <c r="U149" s="204"/>
      <c r="V149" s="199"/>
      <c r="W149" s="199"/>
      <c r="X149" s="174"/>
      <c r="Y149" s="174"/>
      <c r="Z149" s="199"/>
      <c r="AA149" s="215"/>
      <c r="AB149" s="199"/>
      <c r="AC149" s="199"/>
      <c r="AD149" s="199"/>
      <c r="AE149" s="216"/>
    </row>
    <row r="150" s="130" customFormat="1" ht="18" customHeight="1" spans="1:31">
      <c r="A150" s="167"/>
      <c r="B150" s="167"/>
      <c r="C150" s="167"/>
      <c r="D150" s="175"/>
      <c r="E150" s="176">
        <f t="shared" si="59"/>
        <v>0</v>
      </c>
      <c r="F150" s="165">
        <f>'[1]6月'!H150</f>
        <v>442.7</v>
      </c>
      <c r="G150" s="166">
        <f>'[1]6月'!I150</f>
        <v>0</v>
      </c>
      <c r="H150" s="166">
        <f>'[1]7月'!H150</f>
        <v>900.6</v>
      </c>
      <c r="I150" s="166">
        <f>'[1]7月'!I150</f>
        <v>0</v>
      </c>
      <c r="J150" s="199">
        <f>'[1]8月'!H150</f>
        <v>649.8</v>
      </c>
      <c r="K150" s="199">
        <f>'[1]8月'!I150</f>
        <v>0</v>
      </c>
      <c r="L150" s="199">
        <v>39.9</v>
      </c>
      <c r="M150" s="199"/>
      <c r="N150" s="199">
        <v>93.1</v>
      </c>
      <c r="O150" s="199"/>
      <c r="P150" s="199">
        <f t="shared" si="64"/>
        <v>2126.1</v>
      </c>
      <c r="Q150" s="199">
        <f t="shared" si="65"/>
        <v>0</v>
      </c>
      <c r="R150" s="204">
        <f t="shared" si="62"/>
        <v>0</v>
      </c>
      <c r="S150" s="199"/>
      <c r="T150" s="204"/>
      <c r="U150" s="204"/>
      <c r="V150" s="199"/>
      <c r="W150" s="199"/>
      <c r="X150" s="174"/>
      <c r="Y150" s="174"/>
      <c r="Z150" s="266"/>
      <c r="AA150" s="247"/>
      <c r="AB150" s="199"/>
      <c r="AC150" s="199"/>
      <c r="AD150" s="199"/>
      <c r="AE150" s="216"/>
    </row>
    <row r="151" s="2" customFormat="1" ht="18" customHeight="1" spans="1:31">
      <c r="A151" s="32">
        <v>116</v>
      </c>
      <c r="B151" s="32" t="s">
        <v>211</v>
      </c>
      <c r="C151" s="32">
        <v>167.66</v>
      </c>
      <c r="D151" s="161">
        <f t="shared" ref="D151:D194" si="66">C151*30</f>
        <v>5029.8</v>
      </c>
      <c r="E151" s="162">
        <f t="shared" si="59"/>
        <v>1257.45</v>
      </c>
      <c r="F151" s="156">
        <f>'[1]6月'!H151</f>
        <v>2430.1</v>
      </c>
      <c r="G151" s="157">
        <f>'[1]6月'!I151</f>
        <v>0</v>
      </c>
      <c r="H151" s="157">
        <f>'[1]7月'!H151</f>
        <v>0</v>
      </c>
      <c r="I151" s="157">
        <f>'[1]7月'!I151</f>
        <v>0</v>
      </c>
      <c r="J151" s="29">
        <f>'[1]8月'!H151</f>
        <v>7448</v>
      </c>
      <c r="K151" s="29">
        <f>'[1]8月'!I151</f>
        <v>5029.8</v>
      </c>
      <c r="L151" s="29"/>
      <c r="M151" s="29"/>
      <c r="N151" s="29"/>
      <c r="O151" s="29"/>
      <c r="P151" s="29">
        <f>D151</f>
        <v>5029.8</v>
      </c>
      <c r="Q151" s="29">
        <f t="shared" si="65"/>
        <v>5029.8</v>
      </c>
      <c r="R151" s="203">
        <f t="shared" si="62"/>
        <v>1</v>
      </c>
      <c r="S151" s="29" t="s">
        <v>418</v>
      </c>
      <c r="T151" s="254" t="s">
        <v>520</v>
      </c>
      <c r="U151" s="47">
        <v>44061</v>
      </c>
      <c r="V151" s="29"/>
      <c r="W151" s="29"/>
      <c r="X151" s="32"/>
      <c r="Y151" s="32"/>
      <c r="Z151" s="47"/>
      <c r="AA151" s="87"/>
      <c r="AB151" s="29"/>
      <c r="AC151" s="29"/>
      <c r="AD151" s="29"/>
      <c r="AE151" s="214"/>
    </row>
    <row r="152" s="2" customFormat="1" ht="18" customHeight="1" spans="1:31">
      <c r="A152" s="32">
        <v>117</v>
      </c>
      <c r="B152" s="32" t="s">
        <v>213</v>
      </c>
      <c r="C152" s="32">
        <v>264.02</v>
      </c>
      <c r="D152" s="161">
        <f t="shared" si="66"/>
        <v>7920.6</v>
      </c>
      <c r="E152" s="162">
        <f t="shared" si="59"/>
        <v>1980.15</v>
      </c>
      <c r="F152" s="32" t="s">
        <v>497</v>
      </c>
      <c r="G152" s="157">
        <f>'[1]6月'!I152</f>
        <v>0</v>
      </c>
      <c r="H152" s="157">
        <f>'[1]7月'!H152</f>
        <v>0</v>
      </c>
      <c r="I152" s="157">
        <f>'[1]7月'!I152</f>
        <v>0</v>
      </c>
      <c r="J152" s="29">
        <f>'[1]8月'!H152</f>
        <v>0</v>
      </c>
      <c r="K152" s="29">
        <f>'[1]8月'!I152</f>
        <v>0</v>
      </c>
      <c r="L152" s="29"/>
      <c r="M152" s="29"/>
      <c r="N152" s="29"/>
      <c r="O152" s="29"/>
      <c r="P152" s="233">
        <f>IFERROR(O152*1.9,0)</f>
        <v>0</v>
      </c>
      <c r="Q152" s="29"/>
      <c r="R152" s="203" t="e">
        <f t="shared" si="62"/>
        <v>#DIV/0!</v>
      </c>
      <c r="S152" s="29"/>
      <c r="T152" s="203"/>
      <c r="U152" s="203"/>
      <c r="V152" s="29"/>
      <c r="W152" s="29"/>
      <c r="X152" s="32"/>
      <c r="Y152" s="32"/>
      <c r="Z152" s="29"/>
      <c r="AA152" s="87"/>
      <c r="AB152" s="29"/>
      <c r="AC152" s="29"/>
      <c r="AD152" s="29"/>
      <c r="AE152" s="214"/>
    </row>
    <row r="153" s="2" customFormat="1" ht="18" customHeight="1" spans="1:31">
      <c r="A153" s="32">
        <v>118</v>
      </c>
      <c r="B153" s="32" t="s">
        <v>214</v>
      </c>
      <c r="C153" s="32">
        <v>163.45</v>
      </c>
      <c r="D153" s="161">
        <f t="shared" si="66"/>
        <v>4903.5</v>
      </c>
      <c r="E153" s="162">
        <f t="shared" si="59"/>
        <v>1225.875</v>
      </c>
      <c r="F153" s="156">
        <f>'[1]6月'!H153</f>
        <v>437</v>
      </c>
      <c r="G153" s="157">
        <f>'[1]6月'!I153</f>
        <v>0</v>
      </c>
      <c r="H153" s="157">
        <f>'[1]7月'!H153</f>
        <v>972.8</v>
      </c>
      <c r="I153" s="157">
        <f>'[1]7月'!I153</f>
        <v>0</v>
      </c>
      <c r="J153" s="29">
        <f>2112.8-1409.8</f>
        <v>703</v>
      </c>
      <c r="K153" s="29">
        <f>'[1]8月'!I153</f>
        <v>2112.8</v>
      </c>
      <c r="L153" s="29"/>
      <c r="M153" s="29"/>
      <c r="N153" s="29"/>
      <c r="O153" s="29"/>
      <c r="P153" s="29">
        <f>F153+H153+J153+L153+N153</f>
        <v>2112.8</v>
      </c>
      <c r="Q153" s="29">
        <f>G153+I153+K153+M153+O153</f>
        <v>2112.8</v>
      </c>
      <c r="R153" s="203">
        <f t="shared" si="62"/>
        <v>1</v>
      </c>
      <c r="S153" s="29" t="s">
        <v>507</v>
      </c>
      <c r="T153" s="157" t="s">
        <v>515</v>
      </c>
      <c r="U153" s="47">
        <v>44055</v>
      </c>
      <c r="V153" s="29"/>
      <c r="W153" s="29"/>
      <c r="X153" s="32"/>
      <c r="Y153" s="32"/>
      <c r="Z153" s="29"/>
      <c r="AA153" s="87"/>
      <c r="AB153" s="29"/>
      <c r="AC153" s="29"/>
      <c r="AD153" s="29"/>
      <c r="AE153" s="214"/>
    </row>
    <row r="154" s="2" customFormat="1" ht="18" customHeight="1" spans="1:31">
      <c r="A154" s="32">
        <v>119</v>
      </c>
      <c r="B154" s="32" t="s">
        <v>215</v>
      </c>
      <c r="C154" s="32">
        <v>122.79</v>
      </c>
      <c r="D154" s="161">
        <f t="shared" si="66"/>
        <v>3683.7</v>
      </c>
      <c r="E154" s="162">
        <f t="shared" si="59"/>
        <v>920.925</v>
      </c>
      <c r="F154" s="156">
        <v>0</v>
      </c>
      <c r="G154" s="157">
        <f>'[1]6月'!I154</f>
        <v>0</v>
      </c>
      <c r="H154" s="157" t="s">
        <v>497</v>
      </c>
      <c r="I154" s="157">
        <f>'[1]7月'!I154</f>
        <v>0</v>
      </c>
      <c r="J154" s="29">
        <f>'[1]8月'!H154</f>
        <v>0</v>
      </c>
      <c r="K154" s="29">
        <f>'[1]8月'!I154</f>
        <v>0</v>
      </c>
      <c r="L154" s="29"/>
      <c r="M154" s="29"/>
      <c r="N154" s="29"/>
      <c r="O154" s="29"/>
      <c r="P154" s="29">
        <v>3069.75</v>
      </c>
      <c r="Q154" s="29">
        <v>3069.75</v>
      </c>
      <c r="R154" s="203">
        <f t="shared" si="62"/>
        <v>1</v>
      </c>
      <c r="S154" s="29" t="s">
        <v>517</v>
      </c>
      <c r="T154" s="203" t="s">
        <v>21</v>
      </c>
      <c r="U154" s="234">
        <v>44167</v>
      </c>
      <c r="V154" s="29"/>
      <c r="W154" s="29"/>
      <c r="X154" s="32"/>
      <c r="Y154" s="267"/>
      <c r="Z154" s="47"/>
      <c r="AA154" s="87"/>
      <c r="AB154" s="29"/>
      <c r="AC154" s="29"/>
      <c r="AD154" s="29"/>
      <c r="AE154" s="214"/>
    </row>
    <row r="155" s="2" customFormat="1" ht="18" customHeight="1" spans="1:31">
      <c r="A155" s="32">
        <v>120</v>
      </c>
      <c r="B155" s="32" t="s">
        <v>216</v>
      </c>
      <c r="C155" s="32">
        <v>145.11</v>
      </c>
      <c r="D155" s="161">
        <f t="shared" si="66"/>
        <v>4353.3</v>
      </c>
      <c r="E155" s="162">
        <f t="shared" si="59"/>
        <v>1088.325</v>
      </c>
      <c r="F155" s="156" t="s">
        <v>497</v>
      </c>
      <c r="G155" s="157">
        <f>'[1]6月'!I155</f>
        <v>0</v>
      </c>
      <c r="H155" s="157">
        <f>'[1]7月'!H155</f>
        <v>0</v>
      </c>
      <c r="I155" s="157">
        <f>'[1]7月'!I155</f>
        <v>0</v>
      </c>
      <c r="J155" s="29">
        <f>'[1]8月'!H155</f>
        <v>0</v>
      </c>
      <c r="K155" s="29">
        <f>'[1]8月'!I155</f>
        <v>0</v>
      </c>
      <c r="L155" s="29">
        <v>1214.1</v>
      </c>
      <c r="M155" s="29"/>
      <c r="N155" s="29">
        <v>140.6</v>
      </c>
      <c r="O155" s="29">
        <v>1354.7</v>
      </c>
      <c r="P155" s="29">
        <f>L155+N155</f>
        <v>1354.7</v>
      </c>
      <c r="Q155" s="29">
        <f t="shared" ref="Q155:Q160" si="67">G155+I155+K155+M155+O155</f>
        <v>1354.7</v>
      </c>
      <c r="R155" s="203">
        <f t="shared" si="62"/>
        <v>1</v>
      </c>
      <c r="S155" s="29" t="s">
        <v>430</v>
      </c>
      <c r="T155" s="203" t="s">
        <v>21</v>
      </c>
      <c r="U155" s="47">
        <v>44146</v>
      </c>
      <c r="V155" s="29"/>
      <c r="W155" s="29"/>
      <c r="X155" s="32"/>
      <c r="Y155" s="32"/>
      <c r="Z155" s="47"/>
      <c r="AA155" s="87"/>
      <c r="AB155" s="29"/>
      <c r="AC155" s="29"/>
      <c r="AD155" s="29"/>
      <c r="AE155" s="214"/>
    </row>
    <row r="156" s="2" customFormat="1" ht="18" customHeight="1" spans="1:31">
      <c r="A156" s="32">
        <v>121</v>
      </c>
      <c r="B156" s="32" t="s">
        <v>218</v>
      </c>
      <c r="C156" s="32">
        <v>98.27</v>
      </c>
      <c r="D156" s="161">
        <f t="shared" si="66"/>
        <v>2948.1</v>
      </c>
      <c r="E156" s="162">
        <f t="shared" si="59"/>
        <v>737.025</v>
      </c>
      <c r="F156" s="156" t="s">
        <v>497</v>
      </c>
      <c r="G156" s="157">
        <v>0</v>
      </c>
      <c r="H156" s="157">
        <f>'[1]7月'!H156</f>
        <v>0</v>
      </c>
      <c r="I156" s="157">
        <v>0</v>
      </c>
      <c r="J156" s="29">
        <v>737.03</v>
      </c>
      <c r="K156" s="29">
        <f>'[1]8月'!I156</f>
        <v>0</v>
      </c>
      <c r="L156" s="29">
        <v>737.03</v>
      </c>
      <c r="M156" s="29"/>
      <c r="N156" s="29">
        <v>368.51</v>
      </c>
      <c r="O156" s="29"/>
      <c r="P156" s="29">
        <v>1842.56</v>
      </c>
      <c r="Q156" s="29">
        <v>1842.56</v>
      </c>
      <c r="R156" s="203">
        <f t="shared" si="62"/>
        <v>1</v>
      </c>
      <c r="S156" s="29" t="s">
        <v>521</v>
      </c>
      <c r="T156" s="203" t="s">
        <v>511</v>
      </c>
      <c r="U156" s="47">
        <v>44146</v>
      </c>
      <c r="V156" s="29"/>
      <c r="W156" s="29"/>
      <c r="X156" s="29"/>
      <c r="Y156" s="29"/>
      <c r="Z156" s="54"/>
      <c r="AA156" s="63"/>
      <c r="AB156" s="29"/>
      <c r="AC156" s="29"/>
      <c r="AD156" s="29"/>
      <c r="AE156" s="214"/>
    </row>
    <row r="157" s="2" customFormat="1" ht="18" customHeight="1" spans="1:31">
      <c r="A157" s="32">
        <v>122</v>
      </c>
      <c r="B157" s="32" t="s">
        <v>219</v>
      </c>
      <c r="C157" s="32">
        <v>119.59</v>
      </c>
      <c r="D157" s="161">
        <f t="shared" si="66"/>
        <v>3587.7</v>
      </c>
      <c r="E157" s="162">
        <f t="shared" si="59"/>
        <v>896.925</v>
      </c>
      <c r="F157" s="156">
        <f>'[1]6月'!H157</f>
        <v>292.6</v>
      </c>
      <c r="G157" s="157">
        <f>'[1]6月'!I157</f>
        <v>0</v>
      </c>
      <c r="H157" s="157">
        <f>'[1]7月'!H157</f>
        <v>1829.7</v>
      </c>
      <c r="I157" s="157">
        <f>'[1]7月'!I157</f>
        <v>0</v>
      </c>
      <c r="J157" s="29">
        <f>'[1]8月'!H157</f>
        <v>2200.2</v>
      </c>
      <c r="K157" s="29">
        <f>'[1]8月'!I157</f>
        <v>0</v>
      </c>
      <c r="L157" s="29"/>
      <c r="M157" s="29"/>
      <c r="N157" s="29"/>
      <c r="O157" s="29"/>
      <c r="P157" s="29">
        <v>3587.7</v>
      </c>
      <c r="Q157" s="29">
        <v>3587.7</v>
      </c>
      <c r="R157" s="203">
        <f t="shared" si="62"/>
        <v>1</v>
      </c>
      <c r="S157" s="29" t="s">
        <v>418</v>
      </c>
      <c r="T157" s="203" t="s">
        <v>21</v>
      </c>
      <c r="U157" s="234">
        <v>44167</v>
      </c>
      <c r="V157" s="29"/>
      <c r="W157" s="29"/>
      <c r="X157" s="32"/>
      <c r="Y157" s="32"/>
      <c r="Z157" s="29"/>
      <c r="AA157" s="87"/>
      <c r="AB157" s="29"/>
      <c r="AC157" s="29"/>
      <c r="AD157" s="29"/>
      <c r="AE157" s="214"/>
    </row>
    <row r="158" s="2" customFormat="1" ht="24" customHeight="1" spans="1:31">
      <c r="A158" s="32">
        <v>123</v>
      </c>
      <c r="B158" s="32" t="s">
        <v>221</v>
      </c>
      <c r="C158" s="32">
        <v>186.93</v>
      </c>
      <c r="D158" s="161">
        <f t="shared" si="66"/>
        <v>5607.9</v>
      </c>
      <c r="E158" s="162">
        <f t="shared" si="59"/>
        <v>1401.975</v>
      </c>
      <c r="F158" s="156">
        <f>'[1]6月'!H158</f>
        <v>66.5</v>
      </c>
      <c r="G158" s="157">
        <f>'[1]6月'!I158</f>
        <v>0</v>
      </c>
      <c r="H158" s="157">
        <f>'[1]7月'!H158</f>
        <v>376.2</v>
      </c>
      <c r="I158" s="157">
        <f>'[1]7月'!I158</f>
        <v>0</v>
      </c>
      <c r="J158" s="29">
        <f>'[1]8月'!H158</f>
        <v>824.6</v>
      </c>
      <c r="K158" s="29">
        <f>'[1]8月'!I158</f>
        <v>0</v>
      </c>
      <c r="L158" s="29">
        <v>296.4</v>
      </c>
      <c r="M158" s="29"/>
      <c r="N158" s="29">
        <v>110.2</v>
      </c>
      <c r="O158" s="29"/>
      <c r="P158" s="29">
        <f t="shared" ref="P158:P164" si="68">F158+H158+J158+L158+N158</f>
        <v>1673.9</v>
      </c>
      <c r="Q158" s="29">
        <v>1673.9</v>
      </c>
      <c r="R158" s="203">
        <f t="shared" si="62"/>
        <v>1</v>
      </c>
      <c r="S158" s="29" t="s">
        <v>430</v>
      </c>
      <c r="T158" s="203" t="s">
        <v>21</v>
      </c>
      <c r="U158" s="47">
        <v>44146</v>
      </c>
      <c r="V158" s="29"/>
      <c r="W158" s="29"/>
      <c r="X158" s="206"/>
      <c r="Y158" s="268"/>
      <c r="Z158" s="47"/>
      <c r="AA158" s="87"/>
      <c r="AB158" s="29"/>
      <c r="AC158" s="29"/>
      <c r="AD158" s="29"/>
      <c r="AE158" s="214"/>
    </row>
    <row r="159" s="2" customFormat="1" ht="24" customHeight="1" spans="1:31">
      <c r="A159" s="32">
        <v>124</v>
      </c>
      <c r="B159" s="32" t="s">
        <v>224</v>
      </c>
      <c r="C159" s="32">
        <v>82.18</v>
      </c>
      <c r="D159" s="161">
        <f t="shared" si="66"/>
        <v>2465.4</v>
      </c>
      <c r="E159" s="162">
        <f t="shared" si="59"/>
        <v>616.35</v>
      </c>
      <c r="F159" s="156">
        <f>'[1]6月'!H159</f>
        <v>616.35</v>
      </c>
      <c r="G159" s="157">
        <f>'[1]6月'!I159</f>
        <v>0</v>
      </c>
      <c r="H159" s="157">
        <f>'[1]7月'!H159</f>
        <v>616.35</v>
      </c>
      <c r="I159" s="157">
        <f>'[1]7月'!I159</f>
        <v>1849.05</v>
      </c>
      <c r="J159" s="29">
        <f>'[1]8月'!H159</f>
        <v>0</v>
      </c>
      <c r="K159" s="29">
        <f>'[1]8月'!I159</f>
        <v>0</v>
      </c>
      <c r="L159" s="29"/>
      <c r="M159" s="29"/>
      <c r="N159" s="29"/>
      <c r="O159" s="29"/>
      <c r="P159" s="29">
        <f>C159*7.5*3</f>
        <v>1849.05</v>
      </c>
      <c r="Q159" s="29">
        <f t="shared" si="67"/>
        <v>1849.05</v>
      </c>
      <c r="R159" s="203">
        <f t="shared" si="62"/>
        <v>1</v>
      </c>
      <c r="S159" s="29" t="s">
        <v>462</v>
      </c>
      <c r="T159" s="203" t="s">
        <v>21</v>
      </c>
      <c r="U159" s="47">
        <v>44043</v>
      </c>
      <c r="V159" s="29"/>
      <c r="W159" s="29"/>
      <c r="X159" s="32"/>
      <c r="Y159" s="32"/>
      <c r="Z159" s="29"/>
      <c r="AA159" s="87"/>
      <c r="AB159" s="29"/>
      <c r="AC159" s="29"/>
      <c r="AD159" s="29"/>
      <c r="AE159" s="214"/>
    </row>
    <row r="160" s="2" customFormat="1" ht="24" customHeight="1" spans="1:31">
      <c r="A160" s="32">
        <v>125</v>
      </c>
      <c r="B160" s="32" t="s">
        <v>226</v>
      </c>
      <c r="C160" s="32">
        <v>82.18</v>
      </c>
      <c r="D160" s="161">
        <f t="shared" si="66"/>
        <v>2465.4</v>
      </c>
      <c r="E160" s="162">
        <f t="shared" si="59"/>
        <v>616.35</v>
      </c>
      <c r="F160" s="156">
        <f>'[1]6月'!H160</f>
        <v>497.8</v>
      </c>
      <c r="G160" s="157">
        <f>'[1]6月'!I160</f>
        <v>0</v>
      </c>
      <c r="H160" s="157">
        <f>'[1]7月'!H160</f>
        <v>826.5</v>
      </c>
      <c r="I160" s="157">
        <f>'[1]7月'!I160</f>
        <v>0</v>
      </c>
      <c r="J160" s="29">
        <f>'[1]8月'!H160</f>
        <v>1578.9</v>
      </c>
      <c r="K160" s="29">
        <f>'[1]8月'!I160</f>
        <v>2465.4</v>
      </c>
      <c r="L160" s="29"/>
      <c r="M160" s="29"/>
      <c r="N160" s="29"/>
      <c r="O160" s="29"/>
      <c r="P160" s="29">
        <f>D160</f>
        <v>2465.4</v>
      </c>
      <c r="Q160" s="29">
        <f t="shared" si="67"/>
        <v>2465.4</v>
      </c>
      <c r="R160" s="203">
        <f t="shared" si="62"/>
        <v>1</v>
      </c>
      <c r="S160" s="29" t="s">
        <v>418</v>
      </c>
      <c r="T160" s="203" t="s">
        <v>21</v>
      </c>
      <c r="U160" s="47">
        <v>44062</v>
      </c>
      <c r="V160" s="29"/>
      <c r="W160" s="29"/>
      <c r="X160" s="32"/>
      <c r="Y160" s="32"/>
      <c r="Z160" s="29"/>
      <c r="AA160" s="87"/>
      <c r="AB160" s="29"/>
      <c r="AC160" s="29"/>
      <c r="AD160" s="29"/>
      <c r="AE160" s="214"/>
    </row>
    <row r="161" s="2" customFormat="1" ht="24" customHeight="1" spans="1:31">
      <c r="A161" s="32">
        <v>126</v>
      </c>
      <c r="B161" s="32" t="s">
        <v>227</v>
      </c>
      <c r="C161" s="32">
        <v>186.93</v>
      </c>
      <c r="D161" s="161">
        <f t="shared" si="66"/>
        <v>5607.9</v>
      </c>
      <c r="E161" s="162">
        <f t="shared" si="59"/>
        <v>1401.975</v>
      </c>
      <c r="F161" s="156">
        <f>'[1]6月'!H161</f>
        <v>0</v>
      </c>
      <c r="G161" s="157" t="s">
        <v>497</v>
      </c>
      <c r="H161" s="157">
        <f>'[1]7月'!H161</f>
        <v>0</v>
      </c>
      <c r="I161" s="157">
        <f>'[1]7月'!I161</f>
        <v>0</v>
      </c>
      <c r="J161" s="29">
        <f>'[1]8月'!H161</f>
        <v>737.2</v>
      </c>
      <c r="K161" s="29">
        <f>'[1]8月'!I161</f>
        <v>0</v>
      </c>
      <c r="L161" s="29">
        <v>41.8</v>
      </c>
      <c r="M161" s="29"/>
      <c r="N161" s="29"/>
      <c r="O161" s="29">
        <v>779</v>
      </c>
      <c r="P161" s="29">
        <f t="shared" si="68"/>
        <v>779</v>
      </c>
      <c r="Q161" s="29">
        <f>I161+K161+M161+O161</f>
        <v>779</v>
      </c>
      <c r="R161" s="203">
        <f t="shared" si="62"/>
        <v>1</v>
      </c>
      <c r="S161" s="29" t="s">
        <v>430</v>
      </c>
      <c r="T161" s="203" t="s">
        <v>21</v>
      </c>
      <c r="U161" s="256">
        <v>44117</v>
      </c>
      <c r="V161" s="29"/>
      <c r="W161" s="29"/>
      <c r="X161" s="32"/>
      <c r="Y161" s="32"/>
      <c r="Z161" s="47"/>
      <c r="AA161" s="87"/>
      <c r="AB161" s="29"/>
      <c r="AC161" s="29"/>
      <c r="AD161" s="29"/>
      <c r="AE161" s="214"/>
    </row>
    <row r="162" s="2" customFormat="1" ht="24" customHeight="1" spans="1:31">
      <c r="A162" s="32">
        <v>127</v>
      </c>
      <c r="B162" s="32" t="s">
        <v>229</v>
      </c>
      <c r="C162" s="32">
        <v>185.99</v>
      </c>
      <c r="D162" s="161">
        <f t="shared" si="66"/>
        <v>5579.7</v>
      </c>
      <c r="E162" s="162">
        <f t="shared" si="59"/>
        <v>1394.925</v>
      </c>
      <c r="F162" s="156">
        <f>'[1]6月'!H162</f>
        <v>0</v>
      </c>
      <c r="G162" s="157">
        <f>'[1]6月'!I162</f>
        <v>0</v>
      </c>
      <c r="H162" s="157">
        <f>'[1]7月'!H162</f>
        <v>184.3</v>
      </c>
      <c r="I162" s="157">
        <f>'[1]7月'!I162</f>
        <v>184.3</v>
      </c>
      <c r="J162" s="29">
        <f>'[1]8月'!H162</f>
        <v>304</v>
      </c>
      <c r="K162" s="29">
        <v>304</v>
      </c>
      <c r="L162" s="29"/>
      <c r="M162" s="29"/>
      <c r="N162" s="29"/>
      <c r="O162" s="29"/>
      <c r="P162" s="29">
        <f t="shared" si="68"/>
        <v>488.3</v>
      </c>
      <c r="Q162" s="29">
        <f t="shared" ref="Q162:Q164" si="69">G162+I162+K162+M162+O162</f>
        <v>488.3</v>
      </c>
      <c r="R162" s="203">
        <f t="shared" si="62"/>
        <v>1</v>
      </c>
      <c r="S162" s="29" t="s">
        <v>426</v>
      </c>
      <c r="T162" s="203" t="s">
        <v>445</v>
      </c>
      <c r="U162" s="47">
        <v>44140</v>
      </c>
      <c r="V162" s="29"/>
      <c r="W162" s="29"/>
      <c r="X162" s="32"/>
      <c r="Y162" s="32"/>
      <c r="Z162" s="29"/>
      <c r="AA162" s="87"/>
      <c r="AB162" s="29"/>
      <c r="AC162" s="29"/>
      <c r="AD162" s="29"/>
      <c r="AE162" s="214"/>
    </row>
    <row r="163" s="2" customFormat="1" ht="24" customHeight="1" spans="1:31">
      <c r="A163" s="32">
        <v>128</v>
      </c>
      <c r="B163" s="32" t="s">
        <v>231</v>
      </c>
      <c r="C163" s="32">
        <v>81.73</v>
      </c>
      <c r="D163" s="161">
        <f t="shared" si="66"/>
        <v>2451.9</v>
      </c>
      <c r="E163" s="162">
        <f t="shared" si="59"/>
        <v>612.975</v>
      </c>
      <c r="F163" s="156">
        <f>'[1]6月'!H163</f>
        <v>72.2</v>
      </c>
      <c r="G163" s="157">
        <f>'[1]6月'!I163</f>
        <v>0</v>
      </c>
      <c r="H163" s="157">
        <f>'[1]7月'!H163</f>
        <v>1.9</v>
      </c>
      <c r="I163" s="157">
        <f>'[1]7月'!I163</f>
        <v>0</v>
      </c>
      <c r="J163" s="29">
        <f>'[1]8月'!H163</f>
        <v>611.8</v>
      </c>
      <c r="K163" s="29">
        <f>'[1]8月'!I163</f>
        <v>0</v>
      </c>
      <c r="L163" s="29">
        <v>85.5</v>
      </c>
      <c r="M163" s="29">
        <v>771.4</v>
      </c>
      <c r="N163" s="29"/>
      <c r="O163" s="29"/>
      <c r="P163" s="29">
        <f t="shared" si="68"/>
        <v>771.4</v>
      </c>
      <c r="Q163" s="29">
        <f t="shared" si="69"/>
        <v>771.4</v>
      </c>
      <c r="R163" s="203">
        <f t="shared" si="62"/>
        <v>1</v>
      </c>
      <c r="S163" s="29" t="s">
        <v>430</v>
      </c>
      <c r="T163" s="203" t="s">
        <v>21</v>
      </c>
      <c r="U163" s="47">
        <v>44091</v>
      </c>
      <c r="V163" s="29"/>
      <c r="W163" s="29"/>
      <c r="X163" s="32"/>
      <c r="Y163" s="32"/>
      <c r="Z163" s="29"/>
      <c r="AA163" s="87"/>
      <c r="AB163" s="29"/>
      <c r="AC163" s="29"/>
      <c r="AD163" s="29"/>
      <c r="AE163" s="214"/>
    </row>
    <row r="164" s="2" customFormat="1" ht="24" customHeight="1" spans="1:31">
      <c r="A164" s="32">
        <v>129</v>
      </c>
      <c r="B164" s="32" t="s">
        <v>232</v>
      </c>
      <c r="C164" s="32">
        <v>81.73</v>
      </c>
      <c r="D164" s="161">
        <f t="shared" si="66"/>
        <v>2451.9</v>
      </c>
      <c r="E164" s="162">
        <f t="shared" si="59"/>
        <v>612.975</v>
      </c>
      <c r="F164" s="156">
        <f>'[1]6月'!H164</f>
        <v>220.4</v>
      </c>
      <c r="G164" s="157">
        <f>'[1]6月'!I164</f>
        <v>220.4</v>
      </c>
      <c r="H164" s="157">
        <f>'[1]7月'!H164</f>
        <v>575.7</v>
      </c>
      <c r="I164" s="157">
        <f>'[1]7月'!I164</f>
        <v>0</v>
      </c>
      <c r="J164" s="29">
        <f>'[1]8月'!H164</f>
        <v>507.3</v>
      </c>
      <c r="K164" s="29">
        <f>'[1]8月'!I164</f>
        <v>1083</v>
      </c>
      <c r="L164" s="29">
        <v>0</v>
      </c>
      <c r="M164" s="29">
        <v>0</v>
      </c>
      <c r="N164" s="29">
        <v>0</v>
      </c>
      <c r="O164" s="29">
        <v>0</v>
      </c>
      <c r="P164" s="29">
        <f t="shared" si="68"/>
        <v>1303.4</v>
      </c>
      <c r="Q164" s="29">
        <f t="shared" si="69"/>
        <v>1303.4</v>
      </c>
      <c r="R164" s="203">
        <f t="shared" si="62"/>
        <v>1</v>
      </c>
      <c r="S164" s="29" t="s">
        <v>430</v>
      </c>
      <c r="T164" s="203" t="s">
        <v>21</v>
      </c>
      <c r="U164" s="47">
        <v>44062</v>
      </c>
      <c r="V164" s="29"/>
      <c r="W164" s="29"/>
      <c r="X164" s="32"/>
      <c r="Y164" s="32"/>
      <c r="Z164" s="29"/>
      <c r="AA164" s="87"/>
      <c r="AB164" s="29"/>
      <c r="AC164" s="29"/>
      <c r="AD164" s="29"/>
      <c r="AE164" s="214"/>
    </row>
    <row r="165" s="2" customFormat="1" ht="24" customHeight="1" spans="1:31">
      <c r="A165" s="32">
        <v>130</v>
      </c>
      <c r="B165" s="32" t="s">
        <v>233</v>
      </c>
      <c r="C165" s="32">
        <v>185.99</v>
      </c>
      <c r="D165" s="161">
        <f t="shared" si="66"/>
        <v>5579.7</v>
      </c>
      <c r="E165" s="162">
        <f t="shared" si="59"/>
        <v>1394.925</v>
      </c>
      <c r="F165" s="32" t="s">
        <v>497</v>
      </c>
      <c r="G165" s="157">
        <v>0</v>
      </c>
      <c r="H165" s="157" t="s">
        <v>497</v>
      </c>
      <c r="I165" s="157">
        <v>0</v>
      </c>
      <c r="J165" s="29">
        <f>'[1]8月'!H165</f>
        <v>0</v>
      </c>
      <c r="K165" s="29">
        <f>'[1]8月'!I165</f>
        <v>0</v>
      </c>
      <c r="L165" s="29"/>
      <c r="M165" s="29"/>
      <c r="N165" s="29"/>
      <c r="O165" s="29"/>
      <c r="P165" s="233">
        <f>IFERROR(O165*1.9,0)</f>
        <v>0</v>
      </c>
      <c r="Q165" s="29">
        <v>0</v>
      </c>
      <c r="R165" s="257">
        <v>0</v>
      </c>
      <c r="S165" s="29"/>
      <c r="T165" s="203"/>
      <c r="U165" s="203"/>
      <c r="V165" s="29"/>
      <c r="W165" s="29"/>
      <c r="X165" s="32"/>
      <c r="Y165" s="32"/>
      <c r="Z165" s="29"/>
      <c r="AA165" s="87"/>
      <c r="AB165" s="29"/>
      <c r="AC165" s="29"/>
      <c r="AD165" s="29"/>
      <c r="AE165" s="214"/>
    </row>
    <row r="166" s="2" customFormat="1" ht="24" customHeight="1" spans="1:31">
      <c r="A166" s="32">
        <v>131</v>
      </c>
      <c r="B166" s="32" t="s">
        <v>235</v>
      </c>
      <c r="C166" s="32">
        <v>185.99</v>
      </c>
      <c r="D166" s="161">
        <f t="shared" si="66"/>
        <v>5579.7</v>
      </c>
      <c r="E166" s="162">
        <f t="shared" si="59"/>
        <v>1394.925</v>
      </c>
      <c r="F166" s="156">
        <f>'[1]6月'!H166</f>
        <v>5579.7</v>
      </c>
      <c r="G166" s="157" t="e">
        <f>'[1]6月'!I166</f>
        <v>#N/A</v>
      </c>
      <c r="H166" s="157">
        <f>'[1]7月'!H166</f>
        <v>0</v>
      </c>
      <c r="I166" s="157">
        <v>0</v>
      </c>
      <c r="J166" s="29">
        <f>'[1]8月'!H166</f>
        <v>0</v>
      </c>
      <c r="K166" s="29">
        <f>'[1]8月'!I166</f>
        <v>0</v>
      </c>
      <c r="L166" s="29"/>
      <c r="M166" s="29"/>
      <c r="N166" s="29"/>
      <c r="O166" s="29"/>
      <c r="P166" s="29">
        <f>F166+H166+J166+L166+N166</f>
        <v>5579.7</v>
      </c>
      <c r="Q166" s="29">
        <f>P166</f>
        <v>5579.7</v>
      </c>
      <c r="R166" s="203">
        <f t="shared" ref="R166:R173" si="70">Q166/P166</f>
        <v>1</v>
      </c>
      <c r="S166" s="29" t="s">
        <v>418</v>
      </c>
      <c r="T166" s="203" t="s">
        <v>21</v>
      </c>
      <c r="U166" s="239">
        <v>44019</v>
      </c>
      <c r="V166" s="29"/>
      <c r="W166" s="29"/>
      <c r="X166" s="154"/>
      <c r="Y166" s="154"/>
      <c r="Z166" s="47"/>
      <c r="AA166" s="87"/>
      <c r="AB166" s="29"/>
      <c r="AC166" s="29"/>
      <c r="AD166" s="29"/>
      <c r="AE166" s="214"/>
    </row>
    <row r="167" s="2" customFormat="1" ht="24" customHeight="1" spans="1:31">
      <c r="A167" s="32">
        <v>132</v>
      </c>
      <c r="B167" s="32" t="s">
        <v>237</v>
      </c>
      <c r="C167" s="32">
        <v>81.73</v>
      </c>
      <c r="D167" s="161">
        <f t="shared" si="66"/>
        <v>2451.9</v>
      </c>
      <c r="E167" s="162">
        <f t="shared" si="59"/>
        <v>612.975</v>
      </c>
      <c r="F167" s="248">
        <f>E167</f>
        <v>612.975</v>
      </c>
      <c r="G167" s="197">
        <v>0</v>
      </c>
      <c r="H167" s="197">
        <f>E167</f>
        <v>612.975</v>
      </c>
      <c r="I167" s="157">
        <v>0</v>
      </c>
      <c r="J167" s="29">
        <v>0</v>
      </c>
      <c r="K167" s="29">
        <f>'[1]8月'!I167</f>
        <v>1225.95</v>
      </c>
      <c r="L167" s="29"/>
      <c r="M167" s="29"/>
      <c r="N167" s="29"/>
      <c r="O167" s="29"/>
      <c r="P167" s="233">
        <f>F167+H167+J167+L167</f>
        <v>1225.95</v>
      </c>
      <c r="Q167" s="29">
        <f t="shared" ref="Q167:Q177" si="71">G167+I167+K167+M167+O167</f>
        <v>1225.95</v>
      </c>
      <c r="R167" s="203">
        <f t="shared" si="70"/>
        <v>1</v>
      </c>
      <c r="S167" s="55" t="s">
        <v>522</v>
      </c>
      <c r="T167" s="203" t="s">
        <v>21</v>
      </c>
      <c r="U167" s="239">
        <v>44047</v>
      </c>
      <c r="V167" s="29"/>
      <c r="W167" s="29"/>
      <c r="X167" s="32"/>
      <c r="Y167" s="32"/>
      <c r="Z167" s="29"/>
      <c r="AA167" s="87"/>
      <c r="AB167" s="29"/>
      <c r="AC167" s="29"/>
      <c r="AD167" s="29"/>
      <c r="AE167" s="214"/>
    </row>
    <row r="168" s="2" customFormat="1" ht="24" customHeight="1" spans="1:31">
      <c r="A168" s="32">
        <v>133</v>
      </c>
      <c r="B168" s="32" t="s">
        <v>238</v>
      </c>
      <c r="C168" s="32">
        <v>81.73</v>
      </c>
      <c r="D168" s="161">
        <f t="shared" si="66"/>
        <v>2451.9</v>
      </c>
      <c r="E168" s="162">
        <f t="shared" si="59"/>
        <v>612.975</v>
      </c>
      <c r="F168" s="32" t="s">
        <v>497</v>
      </c>
      <c r="G168" s="157">
        <f>'[1]6月'!I168</f>
        <v>0</v>
      </c>
      <c r="H168" s="157" t="s">
        <v>497</v>
      </c>
      <c r="I168" s="157">
        <f>'[1]7月'!I168</f>
        <v>0</v>
      </c>
      <c r="J168" s="157">
        <v>612.98</v>
      </c>
      <c r="K168" s="29">
        <f>'[1]8月'!I168</f>
        <v>0</v>
      </c>
      <c r="L168" s="157">
        <v>612.98</v>
      </c>
      <c r="M168" s="29"/>
      <c r="N168" s="157">
        <v>306.49</v>
      </c>
      <c r="O168" s="29"/>
      <c r="P168" s="157">
        <v>1532.44</v>
      </c>
      <c r="Q168" s="29">
        <v>1532.44</v>
      </c>
      <c r="R168" s="257">
        <v>1</v>
      </c>
      <c r="S168" s="29" t="s">
        <v>435</v>
      </c>
      <c r="T168" s="203" t="s">
        <v>511</v>
      </c>
      <c r="U168" s="239">
        <v>44153</v>
      </c>
      <c r="V168" s="29"/>
      <c r="W168" s="29"/>
      <c r="X168" s="32"/>
      <c r="Y168" s="32"/>
      <c r="Z168" s="29"/>
      <c r="AA168" s="87"/>
      <c r="AB168" s="29"/>
      <c r="AC168" s="29"/>
      <c r="AD168" s="29"/>
      <c r="AE168" s="214"/>
    </row>
    <row r="169" s="2" customFormat="1" ht="24" customHeight="1" spans="1:31">
      <c r="A169" s="32">
        <v>134</v>
      </c>
      <c r="B169" s="32" t="s">
        <v>239</v>
      </c>
      <c r="C169" s="32">
        <v>185.99</v>
      </c>
      <c r="D169" s="161">
        <f t="shared" si="66"/>
        <v>5579.7</v>
      </c>
      <c r="E169" s="162">
        <f t="shared" si="59"/>
        <v>1394.925</v>
      </c>
      <c r="F169" s="32" t="s">
        <v>497</v>
      </c>
      <c r="G169" s="157">
        <f>'[1]6月'!I169</f>
        <v>0</v>
      </c>
      <c r="H169" s="157" t="s">
        <v>497</v>
      </c>
      <c r="I169" s="157">
        <f>'[1]7月'!I169</f>
        <v>0</v>
      </c>
      <c r="J169" s="157" t="s">
        <v>497</v>
      </c>
      <c r="K169" s="29">
        <f>'[1]8月'!I169</f>
        <v>0</v>
      </c>
      <c r="L169" s="157" t="s">
        <v>497</v>
      </c>
      <c r="M169" s="29"/>
      <c r="N169" s="157" t="s">
        <v>497</v>
      </c>
      <c r="O169" s="29"/>
      <c r="P169" s="157">
        <v>0</v>
      </c>
      <c r="Q169" s="29">
        <f>K169+M169+O169</f>
        <v>0</v>
      </c>
      <c r="R169" s="257">
        <v>0</v>
      </c>
      <c r="S169" s="29"/>
      <c r="T169" s="203"/>
      <c r="U169" s="203"/>
      <c r="V169" s="29"/>
      <c r="W169" s="29"/>
      <c r="X169" s="32"/>
      <c r="Y169" s="32"/>
      <c r="Z169" s="29"/>
      <c r="AA169" s="87"/>
      <c r="AB169" s="29"/>
      <c r="AC169" s="29"/>
      <c r="AD169" s="29"/>
      <c r="AE169" s="214"/>
    </row>
    <row r="170" s="2" customFormat="1" ht="30" customHeight="1" spans="1:31">
      <c r="A170" s="32">
        <v>135</v>
      </c>
      <c r="B170" s="32" t="s">
        <v>240</v>
      </c>
      <c r="C170" s="32">
        <v>185.99</v>
      </c>
      <c r="D170" s="161">
        <f t="shared" si="66"/>
        <v>5579.7</v>
      </c>
      <c r="E170" s="162">
        <f t="shared" si="59"/>
        <v>1394.925</v>
      </c>
      <c r="F170" s="32" t="s">
        <v>497</v>
      </c>
      <c r="G170" s="157">
        <f>'[1]6月'!I170</f>
        <v>0</v>
      </c>
      <c r="H170" s="157" t="s">
        <v>497</v>
      </c>
      <c r="I170" s="157">
        <f>'[1]7月'!I170</f>
        <v>0</v>
      </c>
      <c r="J170" s="157" t="s">
        <v>497</v>
      </c>
      <c r="K170" s="29">
        <f>'[1]8月'!I170</f>
        <v>0</v>
      </c>
      <c r="L170" s="157" t="s">
        <v>497</v>
      </c>
      <c r="M170" s="29"/>
      <c r="N170" s="157" t="s">
        <v>497</v>
      </c>
      <c r="O170" s="29"/>
      <c r="P170" s="157">
        <v>0</v>
      </c>
      <c r="Q170" s="29">
        <f t="shared" si="71"/>
        <v>0</v>
      </c>
      <c r="R170" s="257">
        <v>0</v>
      </c>
      <c r="S170" s="29"/>
      <c r="T170" s="203"/>
      <c r="U170" s="235"/>
      <c r="V170" s="29"/>
      <c r="W170" s="29"/>
      <c r="X170" s="32"/>
      <c r="Y170" s="32"/>
      <c r="Z170" s="29"/>
      <c r="AA170" s="87"/>
      <c r="AB170" s="29"/>
      <c r="AC170" s="29"/>
      <c r="AD170" s="29"/>
      <c r="AE170" s="214"/>
    </row>
    <row r="171" s="2" customFormat="1" ht="18" customHeight="1" spans="1:31">
      <c r="A171" s="32">
        <v>136</v>
      </c>
      <c r="B171" s="32" t="s">
        <v>241</v>
      </c>
      <c r="C171" s="32">
        <v>81.73</v>
      </c>
      <c r="D171" s="161">
        <f t="shared" si="66"/>
        <v>2451.9</v>
      </c>
      <c r="E171" s="162">
        <f t="shared" si="59"/>
        <v>612.975</v>
      </c>
      <c r="F171" s="156">
        <f>'[1]6月'!H171</f>
        <v>2451.9</v>
      </c>
      <c r="G171" s="157">
        <v>0</v>
      </c>
      <c r="H171" s="157">
        <f>'[1]7月'!H171</f>
        <v>0</v>
      </c>
      <c r="I171" s="157">
        <f>'[1]7月'!I171</f>
        <v>2451.9</v>
      </c>
      <c r="J171" s="29">
        <f>'[1]8月'!H171</f>
        <v>0</v>
      </c>
      <c r="K171" s="29">
        <f>'[1]8月'!I171</f>
        <v>0</v>
      </c>
      <c r="L171" s="29"/>
      <c r="M171" s="29"/>
      <c r="N171" s="29"/>
      <c r="O171" s="29"/>
      <c r="P171" s="29">
        <f t="shared" ref="P171:P173" si="72">F171+H171+J171+L171+N171</f>
        <v>2451.9</v>
      </c>
      <c r="Q171" s="29">
        <f>I171</f>
        <v>2451.9</v>
      </c>
      <c r="R171" s="203">
        <f t="shared" si="70"/>
        <v>1</v>
      </c>
      <c r="S171" s="29" t="s">
        <v>418</v>
      </c>
      <c r="T171" s="203" t="s">
        <v>21</v>
      </c>
      <c r="U171" s="239">
        <v>44019</v>
      </c>
      <c r="V171" s="29"/>
      <c r="W171" s="29"/>
      <c r="X171" s="32"/>
      <c r="Y171" s="32"/>
      <c r="Z171" s="29"/>
      <c r="AA171" s="87"/>
      <c r="AB171" s="29"/>
      <c r="AC171" s="29"/>
      <c r="AD171" s="29"/>
      <c r="AE171" s="214"/>
    </row>
    <row r="172" s="130" customFormat="1" ht="28" customHeight="1" spans="1:31">
      <c r="A172" s="174">
        <v>137</v>
      </c>
      <c r="B172" s="174" t="s">
        <v>243</v>
      </c>
      <c r="C172" s="174">
        <v>81.73</v>
      </c>
      <c r="D172" s="175">
        <f t="shared" si="66"/>
        <v>2451.9</v>
      </c>
      <c r="E172" s="176">
        <f t="shared" si="59"/>
        <v>612.975</v>
      </c>
      <c r="F172" s="165">
        <f>'[1]6月'!H172</f>
        <v>537.7</v>
      </c>
      <c r="G172" s="166">
        <f>'[1]6月'!I172</f>
        <v>0</v>
      </c>
      <c r="H172" s="166">
        <f>'[1]7月'!H172</f>
        <v>955.7</v>
      </c>
      <c r="I172" s="166">
        <f>'[1]7月'!I172</f>
        <v>0</v>
      </c>
      <c r="J172" s="199">
        <f>'[1]8月'!H172</f>
        <v>1.9</v>
      </c>
      <c r="K172" s="199">
        <f>'[1]8月'!I172</f>
        <v>0</v>
      </c>
      <c r="L172" s="199"/>
      <c r="M172" s="199"/>
      <c r="N172" s="199"/>
      <c r="O172" s="199"/>
      <c r="P172" s="199">
        <f t="shared" si="72"/>
        <v>1495.3</v>
      </c>
      <c r="Q172" s="199">
        <f t="shared" si="71"/>
        <v>0</v>
      </c>
      <c r="R172" s="204">
        <f t="shared" si="70"/>
        <v>0</v>
      </c>
      <c r="S172" s="199"/>
      <c r="T172" s="204"/>
      <c r="U172" s="204"/>
      <c r="V172" s="199"/>
      <c r="W172" s="199"/>
      <c r="X172" s="258"/>
      <c r="Y172" s="269"/>
      <c r="Z172" s="246"/>
      <c r="AA172" s="215"/>
      <c r="AB172" s="199"/>
      <c r="AC172" s="199"/>
      <c r="AD172" s="199"/>
      <c r="AE172" s="216"/>
    </row>
    <row r="173" s="2" customFormat="1" ht="18" customHeight="1" spans="1:31">
      <c r="A173" s="32">
        <v>138</v>
      </c>
      <c r="B173" s="32" t="s">
        <v>245</v>
      </c>
      <c r="C173" s="32">
        <v>185.99</v>
      </c>
      <c r="D173" s="161">
        <f t="shared" si="66"/>
        <v>5579.7</v>
      </c>
      <c r="E173" s="162">
        <f t="shared" si="59"/>
        <v>1394.925</v>
      </c>
      <c r="F173" s="156">
        <f>'[1]6月'!H173</f>
        <v>5579.7</v>
      </c>
      <c r="G173" s="157">
        <f>'[1]6月'!I173</f>
        <v>5579.7</v>
      </c>
      <c r="H173" s="157">
        <f>'[1]7月'!H173</f>
        <v>0</v>
      </c>
      <c r="I173" s="157">
        <f>'[1]7月'!I173</f>
        <v>0</v>
      </c>
      <c r="J173" s="29">
        <f>'[1]8月'!H173</f>
        <v>0</v>
      </c>
      <c r="K173" s="29">
        <f>'[1]8月'!I173</f>
        <v>0</v>
      </c>
      <c r="L173" s="29"/>
      <c r="M173" s="29"/>
      <c r="N173" s="29"/>
      <c r="O173" s="29"/>
      <c r="P173" s="29">
        <f t="shared" si="72"/>
        <v>5579.7</v>
      </c>
      <c r="Q173" s="29">
        <f t="shared" si="71"/>
        <v>5579.7</v>
      </c>
      <c r="R173" s="203">
        <f t="shared" si="70"/>
        <v>1</v>
      </c>
      <c r="S173" s="29" t="s">
        <v>418</v>
      </c>
      <c r="T173" s="203" t="s">
        <v>21</v>
      </c>
      <c r="U173" s="237">
        <f>'[1]6月'!L176</f>
        <v>43964</v>
      </c>
      <c r="V173" s="29"/>
      <c r="W173" s="29"/>
      <c r="X173" s="32"/>
      <c r="Y173" s="32"/>
      <c r="Z173" s="29"/>
      <c r="AA173" s="87"/>
      <c r="AB173" s="29"/>
      <c r="AC173" s="29"/>
      <c r="AD173" s="29"/>
      <c r="AE173" s="214"/>
    </row>
    <row r="174" s="2" customFormat="1" ht="18" customHeight="1" spans="1:31">
      <c r="A174" s="32">
        <v>139</v>
      </c>
      <c r="B174" s="32" t="s">
        <v>246</v>
      </c>
      <c r="C174" s="32">
        <v>185.99</v>
      </c>
      <c r="D174" s="161">
        <f t="shared" si="66"/>
        <v>5579.7</v>
      </c>
      <c r="E174" s="162">
        <f t="shared" si="59"/>
        <v>1394.925</v>
      </c>
      <c r="F174" s="156" t="s">
        <v>497</v>
      </c>
      <c r="G174" s="157">
        <f>'[1]6月'!I174</f>
        <v>0</v>
      </c>
      <c r="H174" s="249" t="s">
        <v>497</v>
      </c>
      <c r="I174" s="157">
        <f>'[1]7月'!I174</f>
        <v>0</v>
      </c>
      <c r="J174" s="249" t="s">
        <v>497</v>
      </c>
      <c r="K174" s="29">
        <f>'[1]8月'!I174</f>
        <v>0</v>
      </c>
      <c r="L174" s="249" t="s">
        <v>497</v>
      </c>
      <c r="M174" s="29">
        <v>0</v>
      </c>
      <c r="N174" s="249" t="s">
        <v>497</v>
      </c>
      <c r="O174" s="29">
        <v>0</v>
      </c>
      <c r="P174" s="157">
        <v>0</v>
      </c>
      <c r="Q174" s="29">
        <f t="shared" si="71"/>
        <v>0</v>
      </c>
      <c r="R174" s="257">
        <v>0</v>
      </c>
      <c r="S174" s="29"/>
      <c r="T174" s="203"/>
      <c r="U174" s="203"/>
      <c r="V174" s="29"/>
      <c r="W174" s="29"/>
      <c r="X174" s="32"/>
      <c r="Y174" s="32"/>
      <c r="Z174" s="29"/>
      <c r="AA174" s="87"/>
      <c r="AB174" s="29"/>
      <c r="AC174" s="29"/>
      <c r="AD174" s="29"/>
      <c r="AE174" s="214"/>
    </row>
    <row r="175" s="2" customFormat="1" ht="18" customHeight="1" spans="1:31">
      <c r="A175" s="32">
        <v>140</v>
      </c>
      <c r="B175" s="32" t="s">
        <v>247</v>
      </c>
      <c r="C175" s="32">
        <v>81.73</v>
      </c>
      <c r="D175" s="161">
        <f t="shared" si="66"/>
        <v>2451.9</v>
      </c>
      <c r="E175" s="162">
        <f t="shared" si="59"/>
        <v>612.975</v>
      </c>
      <c r="F175" s="156">
        <f>'[1]6月'!H175</f>
        <v>0</v>
      </c>
      <c r="G175" s="157">
        <f>'[1]6月'!I175</f>
        <v>0</v>
      </c>
      <c r="H175" s="157">
        <f>'[1]7月'!H175</f>
        <v>0</v>
      </c>
      <c r="I175" s="157">
        <f>'[1]7月'!I175</f>
        <v>0</v>
      </c>
      <c r="J175" s="29">
        <v>51.3</v>
      </c>
      <c r="K175" s="29">
        <f>'[1]8月'!I175</f>
        <v>0</v>
      </c>
      <c r="L175" s="29">
        <v>66.5</v>
      </c>
      <c r="M175" s="29">
        <v>117.8</v>
      </c>
      <c r="N175" s="29"/>
      <c r="O175" s="29"/>
      <c r="P175" s="29">
        <f t="shared" ref="P175:P181" si="73">F175+H175+J175+L175+N175</f>
        <v>117.8</v>
      </c>
      <c r="Q175" s="29">
        <f t="shared" si="71"/>
        <v>117.8</v>
      </c>
      <c r="R175" s="203">
        <f t="shared" ref="R175:R182" si="74">Q175/P175</f>
        <v>1</v>
      </c>
      <c r="S175" s="29" t="s">
        <v>430</v>
      </c>
      <c r="T175" s="203"/>
      <c r="U175" s="47">
        <v>44092</v>
      </c>
      <c r="V175" s="47"/>
      <c r="W175" s="29"/>
      <c r="X175" s="32"/>
      <c r="Y175" s="32"/>
      <c r="Z175" s="47"/>
      <c r="AA175" s="87"/>
      <c r="AB175" s="29"/>
      <c r="AC175" s="29"/>
      <c r="AD175" s="29"/>
      <c r="AE175" s="214"/>
    </row>
    <row r="176" s="2" customFormat="1" ht="18" customHeight="1" spans="1:31">
      <c r="A176" s="32">
        <v>141</v>
      </c>
      <c r="B176" s="32" t="s">
        <v>249</v>
      </c>
      <c r="C176" s="32">
        <v>81.73</v>
      </c>
      <c r="D176" s="161">
        <f t="shared" si="66"/>
        <v>2451.9</v>
      </c>
      <c r="E176" s="162">
        <f t="shared" si="59"/>
        <v>612.975</v>
      </c>
      <c r="F176" s="156">
        <f>'[1]6月'!H176</f>
        <v>2451.9</v>
      </c>
      <c r="G176" s="157">
        <f>'[1]6月'!I176</f>
        <v>2451.9</v>
      </c>
      <c r="H176" s="157">
        <f>'[1]7月'!H176</f>
        <v>0</v>
      </c>
      <c r="I176" s="157">
        <f>'[1]7月'!I176</f>
        <v>0</v>
      </c>
      <c r="J176" s="29">
        <f>'[1]8月'!H176</f>
        <v>0</v>
      </c>
      <c r="K176" s="29">
        <f>'[1]8月'!I176</f>
        <v>0</v>
      </c>
      <c r="L176" s="29"/>
      <c r="M176" s="29"/>
      <c r="N176" s="29"/>
      <c r="O176" s="29"/>
      <c r="P176" s="29">
        <f t="shared" si="73"/>
        <v>2451.9</v>
      </c>
      <c r="Q176" s="29">
        <f t="shared" si="71"/>
        <v>2451.9</v>
      </c>
      <c r="R176" s="203">
        <f t="shared" si="74"/>
        <v>1</v>
      </c>
      <c r="S176" s="29" t="s">
        <v>418</v>
      </c>
      <c r="T176" s="203" t="s">
        <v>21</v>
      </c>
      <c r="U176" s="237">
        <f>'[1]6月'!L179</f>
        <v>44010</v>
      </c>
      <c r="V176" s="29"/>
      <c r="W176" s="29"/>
      <c r="X176" s="32"/>
      <c r="Y176" s="32"/>
      <c r="Z176" s="29"/>
      <c r="AA176" s="87"/>
      <c r="AB176" s="29"/>
      <c r="AC176" s="29"/>
      <c r="AD176" s="29"/>
      <c r="AE176" s="214"/>
    </row>
    <row r="177" s="2" customFormat="1" ht="18" customHeight="1" spans="1:31">
      <c r="A177" s="32">
        <v>142</v>
      </c>
      <c r="B177" s="32" t="s">
        <v>250</v>
      </c>
      <c r="C177" s="32">
        <v>185.99</v>
      </c>
      <c r="D177" s="161">
        <f t="shared" si="66"/>
        <v>5579.7</v>
      </c>
      <c r="E177" s="162">
        <f t="shared" si="59"/>
        <v>1394.925</v>
      </c>
      <c r="F177" s="156" t="s">
        <v>497</v>
      </c>
      <c r="G177" s="157">
        <f>'[1]6月'!I177</f>
        <v>0</v>
      </c>
      <c r="H177" s="249" t="s">
        <v>497</v>
      </c>
      <c r="I177" s="157">
        <f>'[1]7月'!I177</f>
        <v>0</v>
      </c>
      <c r="J177" s="249" t="s">
        <v>497</v>
      </c>
      <c r="K177" s="29">
        <f>'[1]8月'!I177</f>
        <v>0</v>
      </c>
      <c r="L177" s="29"/>
      <c r="M177" s="29"/>
      <c r="N177" s="29"/>
      <c r="O177" s="29"/>
      <c r="P177" s="157">
        <f>L177+N177</f>
        <v>0</v>
      </c>
      <c r="Q177" s="29">
        <f t="shared" si="71"/>
        <v>0</v>
      </c>
      <c r="R177" s="203" t="e">
        <f t="shared" si="74"/>
        <v>#DIV/0!</v>
      </c>
      <c r="S177" s="29"/>
      <c r="T177" s="203"/>
      <c r="U177" s="203"/>
      <c r="V177" s="29"/>
      <c r="W177" s="29"/>
      <c r="X177" s="259"/>
      <c r="Y177" s="270"/>
      <c r="Z177" s="47"/>
      <c r="AA177" s="87"/>
      <c r="AB177" s="54">
        <v>43811</v>
      </c>
      <c r="AC177" s="62">
        <v>72617573</v>
      </c>
      <c r="AD177" s="29"/>
      <c r="AE177" s="214"/>
    </row>
    <row r="178" s="2" customFormat="1" ht="18" customHeight="1" spans="1:31">
      <c r="A178" s="32">
        <v>143</v>
      </c>
      <c r="B178" s="32" t="s">
        <v>252</v>
      </c>
      <c r="C178" s="32">
        <v>185.99</v>
      </c>
      <c r="D178" s="161">
        <f t="shared" si="66"/>
        <v>5579.7</v>
      </c>
      <c r="E178" s="162">
        <f t="shared" si="59"/>
        <v>1394.925</v>
      </c>
      <c r="F178" s="156">
        <f>'[1]6月'!H178</f>
        <v>454.1</v>
      </c>
      <c r="G178" s="157">
        <f>'[1]6月'!I178</f>
        <v>454.1</v>
      </c>
      <c r="H178" s="157" t="s">
        <v>497</v>
      </c>
      <c r="I178" s="157"/>
      <c r="J178" s="29">
        <v>361</v>
      </c>
      <c r="K178" s="29">
        <f>'[1]8月'!I178</f>
        <v>0</v>
      </c>
      <c r="L178" s="29">
        <v>602.3</v>
      </c>
      <c r="M178" s="29"/>
      <c r="N178" s="29">
        <v>209</v>
      </c>
      <c r="O178" s="29">
        <v>1172.3</v>
      </c>
      <c r="P178" s="29">
        <f>F178+J178+L178+N178</f>
        <v>1626.4</v>
      </c>
      <c r="Q178" s="29">
        <f>G178+K178+M178+O178</f>
        <v>1626.4</v>
      </c>
      <c r="R178" s="203">
        <f t="shared" si="74"/>
        <v>1</v>
      </c>
      <c r="S178" s="29" t="s">
        <v>426</v>
      </c>
      <c r="T178" s="203" t="s">
        <v>21</v>
      </c>
      <c r="U178" s="47">
        <v>44029</v>
      </c>
      <c r="V178" s="29"/>
      <c r="W178" s="29"/>
      <c r="X178" s="32"/>
      <c r="Y178" s="32"/>
      <c r="Z178" s="29"/>
      <c r="AA178" s="87"/>
      <c r="AB178" s="29"/>
      <c r="AC178" s="29"/>
      <c r="AD178" s="29"/>
      <c r="AE178" s="214"/>
    </row>
    <row r="179" s="2" customFormat="1" ht="18" customHeight="1" spans="1:31">
      <c r="A179" s="32">
        <v>144</v>
      </c>
      <c r="B179" s="32" t="s">
        <v>254</v>
      </c>
      <c r="C179" s="32">
        <v>81.73</v>
      </c>
      <c r="D179" s="161">
        <f t="shared" si="66"/>
        <v>2451.9</v>
      </c>
      <c r="E179" s="162">
        <f t="shared" si="59"/>
        <v>612.975</v>
      </c>
      <c r="F179" s="156">
        <f>'[1]6月'!H179</f>
        <v>2451.9</v>
      </c>
      <c r="G179" s="157">
        <f>'[1]6月'!I179</f>
        <v>2451.9</v>
      </c>
      <c r="H179" s="157">
        <f>'[1]7月'!H179</f>
        <v>0</v>
      </c>
      <c r="I179" s="157">
        <f>'[1]7月'!I179</f>
        <v>0</v>
      </c>
      <c r="J179" s="29">
        <f>'[1]8月'!H179</f>
        <v>0</v>
      </c>
      <c r="K179" s="29">
        <f>'[1]8月'!I179</f>
        <v>0</v>
      </c>
      <c r="L179" s="29"/>
      <c r="M179" s="29"/>
      <c r="N179" s="29"/>
      <c r="O179" s="29"/>
      <c r="P179" s="29">
        <f t="shared" si="73"/>
        <v>2451.9</v>
      </c>
      <c r="Q179" s="29">
        <f t="shared" ref="Q179:Q185" si="75">G179+I179+K179+M179+O179</f>
        <v>2451.9</v>
      </c>
      <c r="R179" s="203">
        <f t="shared" si="74"/>
        <v>1</v>
      </c>
      <c r="S179" s="29" t="s">
        <v>418</v>
      </c>
      <c r="T179" s="203" t="s">
        <v>515</v>
      </c>
      <c r="U179" s="47">
        <v>44010</v>
      </c>
      <c r="V179" s="29"/>
      <c r="W179" s="29"/>
      <c r="X179" s="32"/>
      <c r="Y179" s="32"/>
      <c r="Z179" s="29"/>
      <c r="AA179" s="87"/>
      <c r="AB179" s="29"/>
      <c r="AC179" s="29"/>
      <c r="AD179" s="29"/>
      <c r="AE179" s="214"/>
    </row>
    <row r="180" s="2" customFormat="1" ht="18" customHeight="1" spans="1:31">
      <c r="A180" s="32">
        <v>145</v>
      </c>
      <c r="B180" s="32" t="s">
        <v>255</v>
      </c>
      <c r="C180" s="32">
        <v>81.73</v>
      </c>
      <c r="D180" s="161">
        <f t="shared" si="66"/>
        <v>2451.9</v>
      </c>
      <c r="E180" s="162">
        <f t="shared" si="59"/>
        <v>612.975</v>
      </c>
      <c r="F180" s="156">
        <f>'[1]6月'!H180</f>
        <v>408.5</v>
      </c>
      <c r="G180" s="157">
        <f>'[1]6月'!I180</f>
        <v>0</v>
      </c>
      <c r="H180" s="157">
        <f>'[1]7月'!H180</f>
        <v>718.2</v>
      </c>
      <c r="I180" s="157">
        <f>'[1]7月'!I180</f>
        <v>0</v>
      </c>
      <c r="J180" s="29">
        <f>'[1]8月'!H180</f>
        <v>900.6</v>
      </c>
      <c r="K180" s="29">
        <f>'[1]8月'!I180</f>
        <v>0</v>
      </c>
      <c r="L180" s="29">
        <v>324.9</v>
      </c>
      <c r="M180" s="29">
        <v>2352.2</v>
      </c>
      <c r="N180" s="29"/>
      <c r="O180" s="29"/>
      <c r="P180" s="29">
        <f t="shared" si="73"/>
        <v>2352.2</v>
      </c>
      <c r="Q180" s="29">
        <f t="shared" si="75"/>
        <v>2352.2</v>
      </c>
      <c r="R180" s="203">
        <f t="shared" si="74"/>
        <v>1</v>
      </c>
      <c r="S180" s="29" t="s">
        <v>430</v>
      </c>
      <c r="T180" s="203" t="s">
        <v>21</v>
      </c>
      <c r="U180" s="47">
        <v>44104</v>
      </c>
      <c r="V180" s="29"/>
      <c r="W180" s="29"/>
      <c r="X180" s="260"/>
      <c r="Y180" s="271"/>
      <c r="Z180" s="47"/>
      <c r="AA180" s="87"/>
      <c r="AB180" s="29"/>
      <c r="AC180" s="29"/>
      <c r="AD180" s="29"/>
      <c r="AE180" s="214"/>
    </row>
    <row r="181" s="1" customFormat="1" ht="18" customHeight="1" spans="1:31">
      <c r="A181" s="37">
        <v>146</v>
      </c>
      <c r="B181" s="37" t="s">
        <v>256</v>
      </c>
      <c r="C181" s="37">
        <v>185.99</v>
      </c>
      <c r="D181" s="170">
        <f t="shared" si="66"/>
        <v>5579.7</v>
      </c>
      <c r="E181" s="171">
        <f t="shared" si="59"/>
        <v>1394.925</v>
      </c>
      <c r="F181" s="172">
        <f>'[1]6月'!H181</f>
        <v>283.1</v>
      </c>
      <c r="G181" s="173">
        <f>'[1]6月'!I181</f>
        <v>0</v>
      </c>
      <c r="H181" s="173">
        <f>'[1]7月'!H181</f>
        <v>784.7</v>
      </c>
      <c r="I181" s="173">
        <f>'[1]7月'!I181</f>
        <v>0</v>
      </c>
      <c r="J181" s="66">
        <f>'[1]8月'!H181</f>
        <v>1387</v>
      </c>
      <c r="K181" s="66">
        <f>'[1]8月'!I181</f>
        <v>0</v>
      </c>
      <c r="L181" s="66">
        <v>393.3</v>
      </c>
      <c r="M181" s="66"/>
      <c r="N181" s="66">
        <v>74.1</v>
      </c>
      <c r="O181" s="66"/>
      <c r="P181" s="116">
        <f t="shared" si="73"/>
        <v>2922.2</v>
      </c>
      <c r="Q181" s="116">
        <v>2292</v>
      </c>
      <c r="R181" s="205">
        <f t="shared" si="74"/>
        <v>0.784340565327493</v>
      </c>
      <c r="S181" s="34"/>
      <c r="T181" s="205"/>
      <c r="U181" s="205" t="s">
        <v>144</v>
      </c>
      <c r="V181" s="34"/>
      <c r="W181" s="34"/>
      <c r="X181" s="37"/>
      <c r="Y181" s="37"/>
      <c r="Z181" s="34"/>
      <c r="AA181" s="101"/>
      <c r="AB181" s="34"/>
      <c r="AC181" s="34"/>
      <c r="AD181" s="34"/>
      <c r="AE181" s="138"/>
    </row>
    <row r="182" s="130" customFormat="1" ht="18" customHeight="1" spans="1:31">
      <c r="A182" s="174">
        <v>147</v>
      </c>
      <c r="B182" s="174" t="s">
        <v>258</v>
      </c>
      <c r="C182" s="174">
        <v>185.99</v>
      </c>
      <c r="D182" s="175">
        <f t="shared" si="66"/>
        <v>5579.7</v>
      </c>
      <c r="E182" s="176">
        <f t="shared" si="59"/>
        <v>1394.925</v>
      </c>
      <c r="F182" s="165">
        <f>'[1]6月'!H182</f>
        <v>1795.5</v>
      </c>
      <c r="G182" s="166">
        <f>'[1]6月'!I182</f>
        <v>0</v>
      </c>
      <c r="H182" s="166">
        <f>'[1]7月'!H182</f>
        <v>2701.8</v>
      </c>
      <c r="I182" s="166">
        <f>'[1]7月'!I182</f>
        <v>0</v>
      </c>
      <c r="J182" s="199">
        <f>'[1]8月'!H182</f>
        <v>3448.5</v>
      </c>
      <c r="K182" s="199">
        <f>'[1]8月'!I182</f>
        <v>0</v>
      </c>
      <c r="L182" s="199">
        <v>1550.4</v>
      </c>
      <c r="M182" s="199"/>
      <c r="N182" s="199">
        <v>465.5</v>
      </c>
      <c r="O182" s="199"/>
      <c r="P182" s="199">
        <v>5579.9</v>
      </c>
      <c r="Q182" s="199">
        <f t="shared" si="75"/>
        <v>0</v>
      </c>
      <c r="R182" s="204">
        <f t="shared" si="74"/>
        <v>0</v>
      </c>
      <c r="S182" s="199"/>
      <c r="T182" s="204"/>
      <c r="U182" s="204"/>
      <c r="V182" s="199"/>
      <c r="W182" s="199"/>
      <c r="X182" s="174"/>
      <c r="Y182" s="174"/>
      <c r="Z182" s="199"/>
      <c r="AA182" s="215"/>
      <c r="AB182" s="199"/>
      <c r="AC182" s="199"/>
      <c r="AD182" s="199"/>
      <c r="AE182" s="216"/>
    </row>
    <row r="183" s="1" customFormat="1" ht="23" customHeight="1" spans="1:31">
      <c r="A183" s="37">
        <v>148</v>
      </c>
      <c r="B183" s="37" t="s">
        <v>260</v>
      </c>
      <c r="C183" s="37">
        <v>81.73</v>
      </c>
      <c r="D183" s="170">
        <f t="shared" si="66"/>
        <v>2451.9</v>
      </c>
      <c r="E183" s="171">
        <f t="shared" si="59"/>
        <v>612.975</v>
      </c>
      <c r="F183" s="172" t="s">
        <v>497</v>
      </c>
      <c r="G183" s="173">
        <f>'[1]6月'!I183</f>
        <v>0</v>
      </c>
      <c r="H183" s="250" t="s">
        <v>497</v>
      </c>
      <c r="I183" s="173">
        <f>'[1]7月'!I183</f>
        <v>0</v>
      </c>
      <c r="J183" s="252" t="s">
        <v>497</v>
      </c>
      <c r="K183" s="66">
        <f>'[1]8月'!I183</f>
        <v>0</v>
      </c>
      <c r="L183" s="66">
        <v>0</v>
      </c>
      <c r="M183" s="66"/>
      <c r="N183" s="66">
        <v>744.8</v>
      </c>
      <c r="O183" s="66"/>
      <c r="P183" s="253">
        <f>L183+N183</f>
        <v>744.8</v>
      </c>
      <c r="Q183" s="116">
        <f t="shared" si="75"/>
        <v>0</v>
      </c>
      <c r="R183" s="261">
        <v>0</v>
      </c>
      <c r="S183" s="34"/>
      <c r="T183" s="205"/>
      <c r="U183" s="262"/>
      <c r="V183" s="34"/>
      <c r="W183" s="34"/>
      <c r="X183" s="37"/>
      <c r="Y183" s="37"/>
      <c r="Z183" s="34"/>
      <c r="AA183" s="101"/>
      <c r="AB183" s="34"/>
      <c r="AC183" s="34"/>
      <c r="AD183" s="34"/>
      <c r="AE183" s="138"/>
    </row>
    <row r="184" s="130" customFormat="1" ht="23" customHeight="1" spans="1:31">
      <c r="A184" s="174">
        <v>149</v>
      </c>
      <c r="B184" s="174" t="s">
        <v>261</v>
      </c>
      <c r="C184" s="174">
        <v>81.73</v>
      </c>
      <c r="D184" s="175">
        <f t="shared" si="66"/>
        <v>2451.9</v>
      </c>
      <c r="E184" s="176">
        <f t="shared" si="59"/>
        <v>612.975</v>
      </c>
      <c r="F184" s="165">
        <f>'[1]6月'!H184</f>
        <v>334.4</v>
      </c>
      <c r="G184" s="166">
        <f>'[1]6月'!I184</f>
        <v>0</v>
      </c>
      <c r="H184" s="166">
        <f>'[1]7月'!H184</f>
        <v>495.9</v>
      </c>
      <c r="I184" s="166">
        <f>'[1]7月'!I184</f>
        <v>0</v>
      </c>
      <c r="J184" s="199">
        <f>'[1]8月'!H184</f>
        <v>1314.8</v>
      </c>
      <c r="K184" s="199">
        <f>'[1]8月'!I184</f>
        <v>0</v>
      </c>
      <c r="L184" s="199">
        <v>285</v>
      </c>
      <c r="M184" s="199"/>
      <c r="N184" s="199">
        <v>5.7</v>
      </c>
      <c r="O184" s="199"/>
      <c r="P184" s="199">
        <f t="shared" ref="P184:P188" si="76">F184+H184+J184+L184+N184</f>
        <v>2435.8</v>
      </c>
      <c r="Q184" s="199">
        <f t="shared" si="75"/>
        <v>0</v>
      </c>
      <c r="R184" s="204">
        <f t="shared" ref="R184:R201" si="77">Q184/P184</f>
        <v>0</v>
      </c>
      <c r="S184" s="199"/>
      <c r="T184" s="204"/>
      <c r="U184" s="204"/>
      <c r="V184" s="199"/>
      <c r="W184" s="263"/>
      <c r="X184" s="174"/>
      <c r="Y184" s="174"/>
      <c r="Z184" s="246"/>
      <c r="AA184" s="215"/>
      <c r="AB184" s="199"/>
      <c r="AC184" s="199"/>
      <c r="AD184" s="199"/>
      <c r="AE184" s="216"/>
    </row>
    <row r="185" s="1" customFormat="1" ht="18" customHeight="1" spans="1:31">
      <c r="A185" s="37">
        <v>150</v>
      </c>
      <c r="B185" s="37" t="s">
        <v>262</v>
      </c>
      <c r="C185" s="37">
        <v>185.99</v>
      </c>
      <c r="D185" s="170">
        <f t="shared" si="66"/>
        <v>5579.7</v>
      </c>
      <c r="E185" s="171">
        <f t="shared" si="59"/>
        <v>1394.925</v>
      </c>
      <c r="F185" s="172">
        <f>'[1]6月'!H185</f>
        <v>72.2</v>
      </c>
      <c r="G185" s="173">
        <f>'[1]6月'!I185</f>
        <v>0</v>
      </c>
      <c r="H185" s="173">
        <f>'[1]7月'!H185</f>
        <v>0</v>
      </c>
      <c r="I185" s="173">
        <f>'[1]7月'!I185</f>
        <v>0</v>
      </c>
      <c r="J185" s="66">
        <f>'[1]8月'!H185</f>
        <v>1765.1</v>
      </c>
      <c r="K185" s="66">
        <f>'[1]8月'!I185</f>
        <v>0</v>
      </c>
      <c r="L185" s="66">
        <v>1354.7</v>
      </c>
      <c r="M185" s="66"/>
      <c r="N185" s="66">
        <v>93.1</v>
      </c>
      <c r="O185" s="66"/>
      <c r="P185" s="116">
        <f t="shared" si="76"/>
        <v>3285.1</v>
      </c>
      <c r="Q185" s="116">
        <f t="shared" si="75"/>
        <v>0</v>
      </c>
      <c r="R185" s="205">
        <f t="shared" si="77"/>
        <v>0</v>
      </c>
      <c r="S185" s="34"/>
      <c r="T185" s="205"/>
      <c r="U185" s="205"/>
      <c r="V185" s="34"/>
      <c r="W185" s="34"/>
      <c r="X185" s="37"/>
      <c r="Y185" s="37"/>
      <c r="Z185" s="34"/>
      <c r="AA185" s="101"/>
      <c r="AB185" s="34"/>
      <c r="AC185" s="34"/>
      <c r="AD185" s="34"/>
      <c r="AE185" s="138"/>
    </row>
    <row r="186" s="2" customFormat="1" ht="18" customHeight="1" spans="1:31">
      <c r="A186" s="32">
        <v>151</v>
      </c>
      <c r="B186" s="32" t="s">
        <v>263</v>
      </c>
      <c r="C186" s="32">
        <v>185.99</v>
      </c>
      <c r="D186" s="161">
        <f t="shared" si="66"/>
        <v>5579.7</v>
      </c>
      <c r="E186" s="162">
        <f t="shared" si="59"/>
        <v>1394.925</v>
      </c>
      <c r="F186" s="156">
        <f>'[1]6月'!H186</f>
        <v>801.8</v>
      </c>
      <c r="G186" s="157">
        <f>'[1]6月'!I186</f>
        <v>801.8</v>
      </c>
      <c r="H186" s="157">
        <v>0</v>
      </c>
      <c r="I186" s="157">
        <f>'[1]7月'!I186</f>
        <v>0</v>
      </c>
      <c r="J186" s="29">
        <v>0</v>
      </c>
      <c r="K186" s="29">
        <f>'[1]8月'!I186</f>
        <v>0</v>
      </c>
      <c r="L186" s="29"/>
      <c r="M186" s="29"/>
      <c r="N186" s="29"/>
      <c r="O186" s="29"/>
      <c r="P186" s="29">
        <v>5579.7</v>
      </c>
      <c r="Q186" s="29">
        <v>5579.7</v>
      </c>
      <c r="R186" s="203">
        <f t="shared" si="77"/>
        <v>1</v>
      </c>
      <c r="S186" s="29" t="s">
        <v>418</v>
      </c>
      <c r="T186" s="203"/>
      <c r="U186" s="47">
        <v>44010</v>
      </c>
      <c r="V186" s="29"/>
      <c r="W186" s="47"/>
      <c r="X186" s="264"/>
      <c r="Y186" s="32"/>
      <c r="Z186" s="47"/>
      <c r="AA186" s="87"/>
      <c r="AB186" s="29"/>
      <c r="AC186" s="29"/>
      <c r="AD186" s="29"/>
      <c r="AE186" s="214"/>
    </row>
    <row r="187" s="2" customFormat="1" ht="27" customHeight="1" spans="1:31">
      <c r="A187" s="32">
        <v>152</v>
      </c>
      <c r="B187" s="32" t="s">
        <v>264</v>
      </c>
      <c r="C187" s="32">
        <v>81.73</v>
      </c>
      <c r="D187" s="161">
        <f t="shared" si="66"/>
        <v>2451.9</v>
      </c>
      <c r="E187" s="162">
        <f t="shared" si="59"/>
        <v>612.975</v>
      </c>
      <c r="F187" s="156">
        <f>E187</f>
        <v>612.975</v>
      </c>
      <c r="G187" s="157">
        <f>'[1]6月'!I187</f>
        <v>0</v>
      </c>
      <c r="H187" s="249">
        <v>612.975</v>
      </c>
      <c r="I187" s="157">
        <f>'[1]7月'!I187</f>
        <v>0</v>
      </c>
      <c r="J187" s="29">
        <v>0</v>
      </c>
      <c r="K187" s="29">
        <f>'[1]8月'!I187</f>
        <v>1225.95</v>
      </c>
      <c r="L187" s="29"/>
      <c r="M187" s="29"/>
      <c r="N187" s="29"/>
      <c r="O187" s="29"/>
      <c r="P187" s="29">
        <f t="shared" si="76"/>
        <v>1225.95</v>
      </c>
      <c r="Q187" s="29">
        <f t="shared" ref="Q187:Q191" si="78">G187+I187+K187+M187+O187</f>
        <v>1225.95</v>
      </c>
      <c r="R187" s="203">
        <f t="shared" si="77"/>
        <v>1</v>
      </c>
      <c r="S187" s="55" t="s">
        <v>523</v>
      </c>
      <c r="T187" s="203" t="s">
        <v>21</v>
      </c>
      <c r="U187" s="47">
        <v>44047</v>
      </c>
      <c r="V187" s="29"/>
      <c r="W187" s="29"/>
      <c r="X187" s="32"/>
      <c r="Y187" s="32"/>
      <c r="Z187" s="29"/>
      <c r="AA187" s="87"/>
      <c r="AB187" s="29"/>
      <c r="AC187" s="29"/>
      <c r="AD187" s="29"/>
      <c r="AE187" s="214"/>
    </row>
    <row r="188" s="2" customFormat="1" ht="18" customHeight="1" spans="1:31">
      <c r="A188" s="32">
        <v>153</v>
      </c>
      <c r="B188" s="32" t="s">
        <v>266</v>
      </c>
      <c r="C188" s="32">
        <v>81.73</v>
      </c>
      <c r="D188" s="161">
        <f t="shared" si="66"/>
        <v>2451.9</v>
      </c>
      <c r="E188" s="162">
        <f t="shared" si="59"/>
        <v>612.975</v>
      </c>
      <c r="F188" s="156">
        <f>'[1]6月'!H188</f>
        <v>191.9</v>
      </c>
      <c r="G188" s="157">
        <f>'[1]6月'!I188</f>
        <v>0</v>
      </c>
      <c r="H188" s="157">
        <f>'[1]7月'!H188</f>
        <v>317.3</v>
      </c>
      <c r="I188" s="157">
        <f>'[1]7月'!I188</f>
        <v>0</v>
      </c>
      <c r="J188" s="29">
        <f>'[1]8月'!H188</f>
        <v>513</v>
      </c>
      <c r="K188" s="29">
        <f>'[1]8月'!I188</f>
        <v>0</v>
      </c>
      <c r="L188" s="29">
        <v>252.7</v>
      </c>
      <c r="M188" s="29"/>
      <c r="N188" s="29">
        <v>96.9</v>
      </c>
      <c r="O188" s="29"/>
      <c r="P188" s="29">
        <f t="shared" si="76"/>
        <v>1371.8</v>
      </c>
      <c r="Q188" s="29">
        <v>1371.8</v>
      </c>
      <c r="R188" s="203">
        <f t="shared" si="77"/>
        <v>1</v>
      </c>
      <c r="S188" s="29" t="s">
        <v>430</v>
      </c>
      <c r="T188" s="203" t="s">
        <v>515</v>
      </c>
      <c r="U188" s="47">
        <v>44154</v>
      </c>
      <c r="V188" s="29"/>
      <c r="W188" s="47"/>
      <c r="X188" s="32"/>
      <c r="Y188" s="32"/>
      <c r="Z188" s="29"/>
      <c r="AA188" s="87"/>
      <c r="AB188" s="29"/>
      <c r="AC188" s="29"/>
      <c r="AD188" s="29"/>
      <c r="AE188" s="214"/>
    </row>
    <row r="189" s="2" customFormat="1" ht="18" customHeight="1" spans="1:31">
      <c r="A189" s="32">
        <v>154</v>
      </c>
      <c r="B189" s="32" t="s">
        <v>267</v>
      </c>
      <c r="C189" s="32">
        <v>185.99</v>
      </c>
      <c r="D189" s="161">
        <f t="shared" si="66"/>
        <v>5579.7</v>
      </c>
      <c r="E189" s="162">
        <f t="shared" si="59"/>
        <v>1394.925</v>
      </c>
      <c r="F189" s="156">
        <v>0</v>
      </c>
      <c r="G189" s="157">
        <f>'[1]6月'!I189</f>
        <v>0</v>
      </c>
      <c r="H189" s="157">
        <v>1394.93</v>
      </c>
      <c r="I189" s="157">
        <f>'[1]7月'!I189</f>
        <v>0</v>
      </c>
      <c r="J189" s="29">
        <v>1394.93</v>
      </c>
      <c r="K189" s="29">
        <f>'[1]8月'!I189</f>
        <v>0</v>
      </c>
      <c r="L189" s="29">
        <v>1394.93</v>
      </c>
      <c r="M189" s="29"/>
      <c r="N189" s="29">
        <v>0</v>
      </c>
      <c r="O189" s="29"/>
      <c r="P189" s="29">
        <v>4184.78</v>
      </c>
      <c r="Q189" s="29">
        <v>4184.78</v>
      </c>
      <c r="R189" s="203">
        <f t="shared" si="77"/>
        <v>1</v>
      </c>
      <c r="S189" s="29" t="s">
        <v>524</v>
      </c>
      <c r="T189" s="203" t="s">
        <v>21</v>
      </c>
      <c r="U189" s="47">
        <v>44101</v>
      </c>
      <c r="V189" s="29"/>
      <c r="W189" s="29"/>
      <c r="X189" s="183"/>
      <c r="Y189" s="32"/>
      <c r="Z189" s="47"/>
      <c r="AA189" s="87"/>
      <c r="AB189" s="29"/>
      <c r="AC189" s="29"/>
      <c r="AD189" s="29"/>
      <c r="AE189" s="214"/>
    </row>
    <row r="190" s="2" customFormat="1" ht="18" customHeight="1" spans="1:31">
      <c r="A190" s="32">
        <v>155</v>
      </c>
      <c r="B190" s="32" t="s">
        <v>268</v>
      </c>
      <c r="C190" s="32">
        <v>180.59</v>
      </c>
      <c r="D190" s="161">
        <f t="shared" si="66"/>
        <v>5417.7</v>
      </c>
      <c r="E190" s="162">
        <f t="shared" si="59"/>
        <v>1354.425</v>
      </c>
      <c r="F190" s="156">
        <f>'[1]6月'!H190</f>
        <v>182.4</v>
      </c>
      <c r="G190" s="157">
        <f>'[1]6月'!I190</f>
        <v>182.4</v>
      </c>
      <c r="H190" s="157">
        <f>'[1]7月'!H190</f>
        <v>1062.1</v>
      </c>
      <c r="I190" s="157">
        <f>'[1]7月'!I190</f>
        <v>0</v>
      </c>
      <c r="J190" s="29">
        <f>'[1]8月'!H190</f>
        <v>1373.7</v>
      </c>
      <c r="K190" s="29">
        <f>'[1]8月'!I190</f>
        <v>0</v>
      </c>
      <c r="L190" s="29">
        <v>891.1</v>
      </c>
      <c r="M190" s="29">
        <v>3326.9</v>
      </c>
      <c r="N190" s="29">
        <v>0</v>
      </c>
      <c r="O190" s="29"/>
      <c r="P190" s="29">
        <f t="shared" ref="P190:P193" si="79">F190+H190+J190+L190+N190</f>
        <v>3509.3</v>
      </c>
      <c r="Q190" s="29">
        <f t="shared" si="78"/>
        <v>3509.3</v>
      </c>
      <c r="R190" s="203">
        <f t="shared" si="77"/>
        <v>1</v>
      </c>
      <c r="S190" s="29" t="s">
        <v>507</v>
      </c>
      <c r="T190" s="203" t="s">
        <v>21</v>
      </c>
      <c r="U190" s="47">
        <v>44114</v>
      </c>
      <c r="V190" s="29"/>
      <c r="W190" s="29"/>
      <c r="X190" s="32"/>
      <c r="Y190" s="32"/>
      <c r="Z190" s="29"/>
      <c r="AA190" s="87"/>
      <c r="AB190" s="29"/>
      <c r="AC190" s="29"/>
      <c r="AD190" s="29"/>
      <c r="AE190" s="214"/>
    </row>
    <row r="191" s="2" customFormat="1" ht="18" customHeight="1" spans="1:31">
      <c r="A191" s="32">
        <v>156</v>
      </c>
      <c r="B191" s="32" t="s">
        <v>269</v>
      </c>
      <c r="C191" s="32">
        <v>76.74</v>
      </c>
      <c r="D191" s="161">
        <f t="shared" si="66"/>
        <v>2302.2</v>
      </c>
      <c r="E191" s="162">
        <f t="shared" si="59"/>
        <v>575.55</v>
      </c>
      <c r="F191" s="156">
        <v>0</v>
      </c>
      <c r="G191" s="157">
        <f>'[1]6月'!I191</f>
        <v>0</v>
      </c>
      <c r="H191" s="157">
        <f>I191</f>
        <v>2302.2</v>
      </c>
      <c r="I191" s="157">
        <f>'[1]7月'!I191</f>
        <v>2302.2</v>
      </c>
      <c r="J191" s="29">
        <f>'[1]8月'!H191</f>
        <v>0</v>
      </c>
      <c r="K191" s="29">
        <f>'[1]8月'!I191</f>
        <v>0</v>
      </c>
      <c r="L191" s="29"/>
      <c r="M191" s="29"/>
      <c r="N191" s="29"/>
      <c r="O191" s="29"/>
      <c r="P191" s="29">
        <f t="shared" si="79"/>
        <v>2302.2</v>
      </c>
      <c r="Q191" s="29">
        <f t="shared" si="78"/>
        <v>2302.2</v>
      </c>
      <c r="R191" s="203">
        <f t="shared" si="77"/>
        <v>1</v>
      </c>
      <c r="S191" s="29" t="s">
        <v>418</v>
      </c>
      <c r="T191" s="203" t="s">
        <v>21</v>
      </c>
      <c r="U191" s="237">
        <f>'[1]7月'!L191</f>
        <v>44041</v>
      </c>
      <c r="V191" s="29"/>
      <c r="W191" s="29"/>
      <c r="X191" s="32"/>
      <c r="Y191" s="32"/>
      <c r="Z191" s="29"/>
      <c r="AA191" s="87"/>
      <c r="AB191" s="29"/>
      <c r="AC191" s="29"/>
      <c r="AD191" s="272" t="s">
        <v>525</v>
      </c>
      <c r="AE191" s="214"/>
    </row>
    <row r="192" s="2" customFormat="1" ht="18" customHeight="1" spans="1:31">
      <c r="A192" s="32">
        <v>157</v>
      </c>
      <c r="B192" s="32" t="s">
        <v>270</v>
      </c>
      <c r="C192" s="32">
        <v>77.06</v>
      </c>
      <c r="D192" s="161">
        <f t="shared" si="66"/>
        <v>2311.8</v>
      </c>
      <c r="E192" s="162">
        <f t="shared" ref="E192:E194" si="80">C192*7.5</f>
        <v>577.95</v>
      </c>
      <c r="F192" s="156">
        <v>0</v>
      </c>
      <c r="G192" s="157">
        <f>'[1]6月'!I192</f>
        <v>0</v>
      </c>
      <c r="H192" s="157">
        <v>0</v>
      </c>
      <c r="I192" s="157">
        <f>'[1]7月'!I192</f>
        <v>0</v>
      </c>
      <c r="J192" s="29">
        <f>'[1]8月'!H192</f>
        <v>2311.8</v>
      </c>
      <c r="K192" s="29">
        <v>2311.8</v>
      </c>
      <c r="L192" s="29"/>
      <c r="M192" s="29"/>
      <c r="N192" s="29"/>
      <c r="O192" s="29"/>
      <c r="P192" s="29">
        <f>D192</f>
        <v>2311.8</v>
      </c>
      <c r="Q192" s="29">
        <f>K192</f>
        <v>2311.8</v>
      </c>
      <c r="R192" s="203">
        <f t="shared" si="77"/>
        <v>1</v>
      </c>
      <c r="S192" s="29" t="s">
        <v>418</v>
      </c>
      <c r="T192" s="203" t="s">
        <v>21</v>
      </c>
      <c r="U192" s="237">
        <v>44049</v>
      </c>
      <c r="V192" s="29"/>
      <c r="W192" s="29"/>
      <c r="X192" s="32"/>
      <c r="Y192" s="32"/>
      <c r="Z192" s="29"/>
      <c r="AA192" s="87"/>
      <c r="AB192" s="29"/>
      <c r="AC192" s="29"/>
      <c r="AD192" s="272" t="s">
        <v>526</v>
      </c>
      <c r="AE192" s="214"/>
    </row>
    <row r="193" s="2" customFormat="1" ht="18" customHeight="1" spans="1:31">
      <c r="A193" s="32">
        <v>158</v>
      </c>
      <c r="B193" s="32" t="s">
        <v>271</v>
      </c>
      <c r="C193" s="32">
        <v>180.59</v>
      </c>
      <c r="D193" s="161">
        <f t="shared" si="66"/>
        <v>5417.7</v>
      </c>
      <c r="E193" s="162">
        <f t="shared" si="80"/>
        <v>1354.425</v>
      </c>
      <c r="F193" s="156">
        <f>'[1]6月'!H193</f>
        <v>5417.7</v>
      </c>
      <c r="G193" s="157" t="e">
        <f>'[1]6月'!I193</f>
        <v>#N/A</v>
      </c>
      <c r="H193" s="157"/>
      <c r="I193" s="157">
        <f>'[1]7月'!I193</f>
        <v>5417.7</v>
      </c>
      <c r="J193" s="29">
        <f>'[1]8月'!H193</f>
        <v>0</v>
      </c>
      <c r="K193" s="29">
        <f>'[1]8月'!I193</f>
        <v>0</v>
      </c>
      <c r="L193" s="29"/>
      <c r="M193" s="29"/>
      <c r="N193" s="29"/>
      <c r="O193" s="29"/>
      <c r="P193" s="29">
        <f t="shared" si="79"/>
        <v>5417.7</v>
      </c>
      <c r="Q193" s="29">
        <f>I193+K193+M193+O193</f>
        <v>5417.7</v>
      </c>
      <c r="R193" s="203">
        <f t="shared" si="77"/>
        <v>1</v>
      </c>
      <c r="S193" s="29" t="s">
        <v>418</v>
      </c>
      <c r="T193" s="203" t="s">
        <v>21</v>
      </c>
      <c r="U193" s="239">
        <v>44032</v>
      </c>
      <c r="V193" s="29"/>
      <c r="W193" s="29"/>
      <c r="X193" s="32"/>
      <c r="Y193" s="32"/>
      <c r="Z193" s="29"/>
      <c r="AA193" s="87"/>
      <c r="AB193" s="29"/>
      <c r="AC193" s="29"/>
      <c r="AD193" s="260"/>
      <c r="AE193" s="214"/>
    </row>
    <row r="194" s="2" customFormat="1" ht="19" customHeight="1" spans="1:31">
      <c r="A194" s="154">
        <v>159</v>
      </c>
      <c r="B194" s="154" t="s">
        <v>272</v>
      </c>
      <c r="C194" s="154">
        <v>271.61</v>
      </c>
      <c r="D194" s="155">
        <f t="shared" si="66"/>
        <v>8148.3</v>
      </c>
      <c r="E194" s="155">
        <f t="shared" si="80"/>
        <v>2037.075</v>
      </c>
      <c r="F194" s="156">
        <f>'[1]6月'!H194</f>
        <v>119.7</v>
      </c>
      <c r="G194" s="157">
        <f>'[1]6月'!I194</f>
        <v>621.3</v>
      </c>
      <c r="H194" s="157" t="s">
        <v>497</v>
      </c>
      <c r="I194" s="157">
        <f>'[1]7月'!I194</f>
        <v>0</v>
      </c>
      <c r="J194" s="29">
        <f>'[1]8月'!H194</f>
        <v>0</v>
      </c>
      <c r="K194" s="29">
        <f>'[1]8月'!I194</f>
        <v>0</v>
      </c>
      <c r="L194" s="29"/>
      <c r="M194" s="29"/>
      <c r="N194" s="29"/>
      <c r="O194" s="29"/>
      <c r="P194" s="29">
        <f>G194</f>
        <v>621.3</v>
      </c>
      <c r="Q194" s="29">
        <f t="shared" ref="Q194:Q196" si="81">G194+I194+K194+M194+O194</f>
        <v>621.3</v>
      </c>
      <c r="R194" s="203">
        <f t="shared" si="77"/>
        <v>1</v>
      </c>
      <c r="S194" s="29" t="s">
        <v>426</v>
      </c>
      <c r="T194" s="203" t="s">
        <v>21</v>
      </c>
      <c r="U194" s="47">
        <v>44010</v>
      </c>
      <c r="V194" s="29"/>
      <c r="W194" s="29"/>
      <c r="X194" s="32"/>
      <c r="Y194" s="32"/>
      <c r="Z194" s="29"/>
      <c r="AA194" s="87"/>
      <c r="AB194" s="29"/>
      <c r="AC194" s="29"/>
      <c r="AD194" s="272" t="s">
        <v>526</v>
      </c>
      <c r="AE194" s="214"/>
    </row>
    <row r="195" s="2" customFormat="1" ht="19" customHeight="1" spans="1:31">
      <c r="A195" s="158"/>
      <c r="B195" s="158"/>
      <c r="C195" s="158"/>
      <c r="D195" s="159"/>
      <c r="E195" s="160"/>
      <c r="F195" s="156">
        <f>'[1]6月'!H195</f>
        <v>400.9</v>
      </c>
      <c r="G195" s="157">
        <f>'[1]6月'!I195</f>
        <v>0</v>
      </c>
      <c r="H195" s="157">
        <f>'[1]7月'!H195</f>
        <v>0</v>
      </c>
      <c r="I195" s="157">
        <f>'[1]7月'!I195</f>
        <v>0</v>
      </c>
      <c r="J195" s="29">
        <f>'[1]8月'!H195</f>
        <v>0</v>
      </c>
      <c r="K195" s="29">
        <f>'[1]8月'!I195</f>
        <v>0</v>
      </c>
      <c r="L195" s="29"/>
      <c r="M195" s="29"/>
      <c r="N195" s="29"/>
      <c r="O195" s="29"/>
      <c r="P195" s="29">
        <f t="shared" ref="P195:P201" si="82">F195+H195+J195+L195+N195</f>
        <v>400.9</v>
      </c>
      <c r="Q195" s="29">
        <f t="shared" si="81"/>
        <v>0</v>
      </c>
      <c r="R195" s="203">
        <f t="shared" si="77"/>
        <v>0</v>
      </c>
      <c r="S195" s="29"/>
      <c r="T195" s="203"/>
      <c r="U195" s="203"/>
      <c r="V195" s="29"/>
      <c r="W195" s="29"/>
      <c r="X195" s="32"/>
      <c r="Y195" s="32"/>
      <c r="Z195" s="47"/>
      <c r="AA195" s="87"/>
      <c r="AB195" s="29"/>
      <c r="AC195" s="29"/>
      <c r="AD195" s="272" t="s">
        <v>526</v>
      </c>
      <c r="AE195" s="214"/>
    </row>
    <row r="196" s="1" customFormat="1" ht="19" customHeight="1" spans="1:31">
      <c r="A196" s="37">
        <v>160</v>
      </c>
      <c r="B196" s="37" t="s">
        <v>273</v>
      </c>
      <c r="C196" s="37">
        <v>139.65</v>
      </c>
      <c r="D196" s="170">
        <f t="shared" ref="D196:D218" si="83">C196*30</f>
        <v>4189.5</v>
      </c>
      <c r="E196" s="171">
        <f t="shared" ref="E196:E218" si="84">C196*7.5</f>
        <v>1047.375</v>
      </c>
      <c r="F196" s="172">
        <f>'[1]6月'!H196</f>
        <v>159.6</v>
      </c>
      <c r="G196" s="173">
        <f>'[1]6月'!I196</f>
        <v>0</v>
      </c>
      <c r="H196" s="173">
        <f>'[1]7月'!H196</f>
        <v>1202.7</v>
      </c>
      <c r="I196" s="173">
        <f>'[1]7月'!I196</f>
        <v>0</v>
      </c>
      <c r="J196" s="66">
        <f>'[1]8月'!H196</f>
        <v>1949.4</v>
      </c>
      <c r="K196" s="66">
        <f>'[1]8月'!I196</f>
        <v>0</v>
      </c>
      <c r="L196" s="66"/>
      <c r="M196" s="66"/>
      <c r="N196" s="66"/>
      <c r="O196" s="66"/>
      <c r="P196" s="116">
        <f t="shared" si="82"/>
        <v>3311.7</v>
      </c>
      <c r="Q196" s="116">
        <f t="shared" si="81"/>
        <v>0</v>
      </c>
      <c r="R196" s="205">
        <f t="shared" si="77"/>
        <v>0</v>
      </c>
      <c r="S196" s="34"/>
      <c r="T196" s="205"/>
      <c r="U196" s="205"/>
      <c r="V196" s="34"/>
      <c r="W196" s="34"/>
      <c r="X196" s="37"/>
      <c r="Y196" s="37"/>
      <c r="Z196" s="34"/>
      <c r="AA196" s="101"/>
      <c r="AB196" s="34"/>
      <c r="AC196" s="34"/>
      <c r="AD196" s="276" t="s">
        <v>527</v>
      </c>
      <c r="AE196" s="138"/>
    </row>
    <row r="197" s="2" customFormat="1" ht="19" customHeight="1" spans="1:31">
      <c r="A197" s="154">
        <v>161</v>
      </c>
      <c r="B197" s="154" t="s">
        <v>275</v>
      </c>
      <c r="C197" s="154">
        <v>269.54</v>
      </c>
      <c r="D197" s="155">
        <f t="shared" si="83"/>
        <v>8086.2</v>
      </c>
      <c r="E197" s="155">
        <f t="shared" si="84"/>
        <v>2021.55</v>
      </c>
      <c r="F197" s="156">
        <v>0</v>
      </c>
      <c r="G197" s="157">
        <v>0</v>
      </c>
      <c r="H197" s="157">
        <f>'[1]7月'!H197</f>
        <v>0</v>
      </c>
      <c r="I197" s="157">
        <v>0</v>
      </c>
      <c r="J197" s="29">
        <f>'[1]8月'!H197</f>
        <v>0</v>
      </c>
      <c r="K197" s="29">
        <f>'[1]8月'!I197</f>
        <v>0</v>
      </c>
      <c r="L197" s="29"/>
      <c r="M197" s="29"/>
      <c r="N197" s="29"/>
      <c r="O197" s="29"/>
      <c r="P197" s="29">
        <f>D197</f>
        <v>8086.2</v>
      </c>
      <c r="Q197" s="29">
        <f>P197</f>
        <v>8086.2</v>
      </c>
      <c r="R197" s="203">
        <f t="shared" si="77"/>
        <v>1</v>
      </c>
      <c r="S197" s="29" t="s">
        <v>418</v>
      </c>
      <c r="T197" s="203" t="s">
        <v>21</v>
      </c>
      <c r="U197" s="239">
        <v>44019</v>
      </c>
      <c r="V197" s="29"/>
      <c r="W197" s="29"/>
      <c r="X197" s="32"/>
      <c r="Y197" s="32"/>
      <c r="Z197" s="29"/>
      <c r="AA197" s="87"/>
      <c r="AB197" s="29"/>
      <c r="AC197" s="29"/>
      <c r="AD197" s="260"/>
      <c r="AE197" s="214"/>
    </row>
    <row r="198" s="2" customFormat="1" ht="19" customHeight="1" spans="1:31">
      <c r="A198" s="158"/>
      <c r="B198" s="158"/>
      <c r="C198" s="158"/>
      <c r="D198" s="159"/>
      <c r="E198" s="160"/>
      <c r="F198" s="156">
        <f>'[1]6月'!H198</f>
        <v>0</v>
      </c>
      <c r="G198" s="157">
        <f>'[1]6月'!I198</f>
        <v>0</v>
      </c>
      <c r="H198" s="157">
        <f>'[1]7月'!H198</f>
        <v>1345.2</v>
      </c>
      <c r="I198" s="157">
        <f>'[1]7月'!I198</f>
        <v>0</v>
      </c>
      <c r="J198" s="29">
        <f>'[1]8月'!H198</f>
        <v>-1345.2</v>
      </c>
      <c r="K198" s="29">
        <f>'[1]8月'!I198</f>
        <v>0</v>
      </c>
      <c r="L198" s="29"/>
      <c r="M198" s="29"/>
      <c r="N198" s="29"/>
      <c r="O198" s="29"/>
      <c r="P198" s="29">
        <f t="shared" si="82"/>
        <v>0</v>
      </c>
      <c r="Q198" s="29">
        <f t="shared" ref="Q198:Q204" si="85">G198+I198+K198+M198+O198</f>
        <v>0</v>
      </c>
      <c r="R198" s="203" t="e">
        <f t="shared" si="77"/>
        <v>#DIV/0!</v>
      </c>
      <c r="S198" s="29"/>
      <c r="T198" s="203"/>
      <c r="U198" s="235"/>
      <c r="V198" s="29"/>
      <c r="W198" s="29"/>
      <c r="X198" s="32"/>
      <c r="Y198" s="32"/>
      <c r="Z198" s="29"/>
      <c r="AA198" s="87"/>
      <c r="AB198" s="29"/>
      <c r="AC198" s="29"/>
      <c r="AD198" s="260"/>
      <c r="AE198" s="214"/>
    </row>
    <row r="199" s="2" customFormat="1" ht="19" customHeight="1" spans="1:31">
      <c r="A199" s="32">
        <v>162</v>
      </c>
      <c r="B199" s="32" t="s">
        <v>276</v>
      </c>
      <c r="C199" s="32">
        <v>168.62</v>
      </c>
      <c r="D199" s="161">
        <f t="shared" si="83"/>
        <v>5058.6</v>
      </c>
      <c r="E199" s="162">
        <f t="shared" si="84"/>
        <v>1264.65</v>
      </c>
      <c r="F199" s="156">
        <f>'[1]6月'!H199</f>
        <v>142.5</v>
      </c>
      <c r="G199" s="157">
        <f>'[1]6月'!I199</f>
        <v>142.5</v>
      </c>
      <c r="H199" s="157">
        <f>'[1]7月'!H199</f>
        <v>830.3</v>
      </c>
      <c r="I199" s="157">
        <f>'[1]7月'!I199</f>
        <v>0</v>
      </c>
      <c r="J199" s="29">
        <f>'[1]8月'!H199</f>
        <v>1113.4</v>
      </c>
      <c r="K199" s="29">
        <f>'[1]8月'!I199</f>
        <v>0</v>
      </c>
      <c r="L199" s="29">
        <v>216.6</v>
      </c>
      <c r="M199" s="29"/>
      <c r="N199" s="29">
        <v>91.2</v>
      </c>
      <c r="O199" s="29">
        <v>2251.5</v>
      </c>
      <c r="P199" s="29">
        <f t="shared" si="82"/>
        <v>2394</v>
      </c>
      <c r="Q199" s="29">
        <f t="shared" si="85"/>
        <v>2394</v>
      </c>
      <c r="R199" s="203">
        <f t="shared" si="77"/>
        <v>1</v>
      </c>
      <c r="S199" s="29" t="s">
        <v>430</v>
      </c>
      <c r="T199" s="203" t="s">
        <v>515</v>
      </c>
      <c r="U199" s="47">
        <v>44018</v>
      </c>
      <c r="V199" s="29"/>
      <c r="W199" s="29"/>
      <c r="X199" s="32"/>
      <c r="Y199" s="32"/>
      <c r="Z199" s="47"/>
      <c r="AA199" s="87"/>
      <c r="AB199" s="29"/>
      <c r="AC199" s="29"/>
      <c r="AD199" s="272" t="s">
        <v>528</v>
      </c>
      <c r="AE199" s="214"/>
    </row>
    <row r="200" s="130" customFormat="1" ht="18" customHeight="1" spans="1:31">
      <c r="A200" s="174">
        <v>163</v>
      </c>
      <c r="B200" s="174" t="s">
        <v>277</v>
      </c>
      <c r="C200" s="174">
        <v>132.83</v>
      </c>
      <c r="D200" s="175">
        <f t="shared" si="83"/>
        <v>3984.9</v>
      </c>
      <c r="E200" s="176">
        <f t="shared" si="84"/>
        <v>996.225</v>
      </c>
      <c r="F200" s="165">
        <f>'[1]6月'!H200</f>
        <v>748.6</v>
      </c>
      <c r="G200" s="166">
        <f>'[1]6月'!I200</f>
        <v>0</v>
      </c>
      <c r="H200" s="166">
        <f>'[1]7月'!H200</f>
        <v>1364.2</v>
      </c>
      <c r="I200" s="166">
        <f>'[1]7月'!I200</f>
        <v>0</v>
      </c>
      <c r="J200" s="199">
        <f>'[1]8月'!H200</f>
        <v>1791.7</v>
      </c>
      <c r="K200" s="199">
        <f>'[1]8月'!I200</f>
        <v>0</v>
      </c>
      <c r="L200" s="199"/>
      <c r="M200" s="199"/>
      <c r="N200" s="199"/>
      <c r="O200" s="199"/>
      <c r="P200" s="199">
        <f t="shared" si="82"/>
        <v>3904.5</v>
      </c>
      <c r="Q200" s="199">
        <f t="shared" si="85"/>
        <v>0</v>
      </c>
      <c r="R200" s="204">
        <f t="shared" si="77"/>
        <v>0</v>
      </c>
      <c r="S200" s="199"/>
      <c r="T200" s="204"/>
      <c r="U200" s="204"/>
      <c r="V200" s="199"/>
      <c r="W200" s="199"/>
      <c r="X200" s="174"/>
      <c r="Y200" s="174"/>
      <c r="Z200" s="199"/>
      <c r="AA200" s="215"/>
      <c r="AB200" s="199"/>
      <c r="AC200" s="199"/>
      <c r="AD200" s="277"/>
      <c r="AE200" s="216"/>
    </row>
    <row r="201" s="2" customFormat="1" ht="18" customHeight="1" spans="1:31">
      <c r="A201" s="32">
        <v>164</v>
      </c>
      <c r="B201" s="32" t="s">
        <v>278</v>
      </c>
      <c r="C201" s="32">
        <v>167.66</v>
      </c>
      <c r="D201" s="161">
        <f t="shared" si="83"/>
        <v>5029.8</v>
      </c>
      <c r="E201" s="162">
        <f t="shared" si="84"/>
        <v>1257.45</v>
      </c>
      <c r="F201" s="156">
        <f>'[1]6月'!H201</f>
        <v>195.7</v>
      </c>
      <c r="G201" s="157">
        <f>'[1]6月'!I201</f>
        <v>195.7</v>
      </c>
      <c r="H201" s="157">
        <f>'[1]7月'!H201</f>
        <v>843.6</v>
      </c>
      <c r="I201" s="157">
        <f>'[1]7月'!I201</f>
        <v>843.6</v>
      </c>
      <c r="J201" s="29">
        <f>'[1]8月'!H201</f>
        <v>1242.6</v>
      </c>
      <c r="K201" s="29">
        <v>1242.6</v>
      </c>
      <c r="L201" s="29">
        <v>338.2</v>
      </c>
      <c r="M201" s="29">
        <v>338.2</v>
      </c>
      <c r="N201" s="29">
        <v>0</v>
      </c>
      <c r="O201" s="29">
        <v>0</v>
      </c>
      <c r="P201" s="29">
        <f t="shared" si="82"/>
        <v>2620.1</v>
      </c>
      <c r="Q201" s="29">
        <f t="shared" si="85"/>
        <v>2620.1</v>
      </c>
      <c r="R201" s="203">
        <f t="shared" si="77"/>
        <v>1</v>
      </c>
      <c r="S201" s="29" t="s">
        <v>430</v>
      </c>
      <c r="T201" s="203" t="s">
        <v>21</v>
      </c>
      <c r="U201" s="47">
        <v>44061</v>
      </c>
      <c r="V201" s="29"/>
      <c r="W201" s="29"/>
      <c r="X201" s="32"/>
      <c r="Y201" s="32"/>
      <c r="Z201" s="29"/>
      <c r="AA201" s="87"/>
      <c r="AB201" s="29"/>
      <c r="AC201" s="29"/>
      <c r="AD201" s="260" t="s">
        <v>529</v>
      </c>
      <c r="AE201" s="214"/>
    </row>
    <row r="202" s="2" customFormat="1" ht="18" customHeight="1" spans="1:31">
      <c r="A202" s="32">
        <v>165</v>
      </c>
      <c r="B202" s="32" t="s">
        <v>279</v>
      </c>
      <c r="C202" s="32">
        <v>131.87</v>
      </c>
      <c r="D202" s="161">
        <f t="shared" si="83"/>
        <v>3956.1</v>
      </c>
      <c r="E202" s="162">
        <f t="shared" si="84"/>
        <v>989.025</v>
      </c>
      <c r="F202" s="156" t="s">
        <v>497</v>
      </c>
      <c r="G202" s="157">
        <f>'[1]6月'!I202</f>
        <v>0</v>
      </c>
      <c r="H202" s="157">
        <f>'[1]7月'!H202</f>
        <v>0</v>
      </c>
      <c r="I202" s="157">
        <f>'[1]7月'!I202</f>
        <v>0</v>
      </c>
      <c r="J202" s="29">
        <f>'[1]8月'!H202</f>
        <v>0</v>
      </c>
      <c r="K202" s="29">
        <f>'[1]8月'!I202</f>
        <v>0</v>
      </c>
      <c r="L202" s="29"/>
      <c r="M202" s="29"/>
      <c r="N202" s="29"/>
      <c r="O202" s="29"/>
      <c r="P202" s="157">
        <v>0</v>
      </c>
      <c r="Q202" s="29">
        <f t="shared" si="85"/>
        <v>0</v>
      </c>
      <c r="R202" s="257">
        <v>0</v>
      </c>
      <c r="S202" s="29"/>
      <c r="T202" s="203"/>
      <c r="U202" s="203"/>
      <c r="V202" s="29"/>
      <c r="W202" s="29"/>
      <c r="X202" s="32"/>
      <c r="Y202" s="32"/>
      <c r="Z202" s="29"/>
      <c r="AA202" s="87"/>
      <c r="AB202" s="29"/>
      <c r="AC202" s="29"/>
      <c r="AD202" s="260" t="s">
        <v>529</v>
      </c>
      <c r="AE202" s="214"/>
    </row>
    <row r="203" s="2" customFormat="1" ht="18" customHeight="1" spans="1:31">
      <c r="A203" s="32">
        <v>166</v>
      </c>
      <c r="B203" s="32" t="s">
        <v>280</v>
      </c>
      <c r="C203" s="32">
        <v>132.83</v>
      </c>
      <c r="D203" s="161">
        <f t="shared" si="83"/>
        <v>3984.9</v>
      </c>
      <c r="E203" s="162">
        <f t="shared" si="84"/>
        <v>996.225</v>
      </c>
      <c r="F203" s="156" t="s">
        <v>497</v>
      </c>
      <c r="G203" s="157">
        <f>'[1]6月'!I203</f>
        <v>0</v>
      </c>
      <c r="H203" s="157">
        <f>'[1]7月'!H203</f>
        <v>0</v>
      </c>
      <c r="I203" s="157">
        <f>'[1]7月'!I203</f>
        <v>0</v>
      </c>
      <c r="J203" s="29">
        <f>'[1]8月'!H203</f>
        <v>0</v>
      </c>
      <c r="K203" s="29">
        <f>'[1]8月'!I203</f>
        <v>0</v>
      </c>
      <c r="L203" s="29"/>
      <c r="M203" s="29"/>
      <c r="N203" s="29"/>
      <c r="O203" s="29"/>
      <c r="P203" s="157">
        <v>0</v>
      </c>
      <c r="Q203" s="29">
        <f t="shared" si="85"/>
        <v>0</v>
      </c>
      <c r="R203" s="257">
        <v>0</v>
      </c>
      <c r="S203" s="29"/>
      <c r="T203" s="203"/>
      <c r="U203" s="203"/>
      <c r="V203" s="29"/>
      <c r="W203" s="29"/>
      <c r="X203" s="32"/>
      <c r="Y203" s="32"/>
      <c r="Z203" s="29"/>
      <c r="AA203" s="87"/>
      <c r="AB203" s="29"/>
      <c r="AC203" s="29"/>
      <c r="AD203" s="260"/>
      <c r="AE203" s="214"/>
    </row>
    <row r="204" s="2" customFormat="1" ht="18" customHeight="1" spans="1:31">
      <c r="A204" s="32">
        <v>167</v>
      </c>
      <c r="B204" s="32" t="s">
        <v>282</v>
      </c>
      <c r="C204" s="32">
        <v>167.66</v>
      </c>
      <c r="D204" s="161">
        <f t="shared" si="83"/>
        <v>5029.8</v>
      </c>
      <c r="E204" s="162">
        <f t="shared" si="84"/>
        <v>1257.45</v>
      </c>
      <c r="F204" s="156">
        <f>'[1]6月'!H204</f>
        <v>2278.1</v>
      </c>
      <c r="G204" s="157">
        <f>'[1]6月'!I204</f>
        <v>0</v>
      </c>
      <c r="H204" s="157">
        <f>'[1]7月'!H204</f>
        <v>2766.4</v>
      </c>
      <c r="I204" s="157">
        <f>'[1]7月'!I204</f>
        <v>0</v>
      </c>
      <c r="J204" s="29">
        <f>'[1]8月'!H204</f>
        <v>3142.6</v>
      </c>
      <c r="K204" s="29">
        <f>'[1]8月'!I204</f>
        <v>5029.6</v>
      </c>
      <c r="L204" s="29"/>
      <c r="M204" s="29"/>
      <c r="N204" s="29"/>
      <c r="O204" s="29"/>
      <c r="P204" s="29">
        <f>D204</f>
        <v>5029.8</v>
      </c>
      <c r="Q204" s="29">
        <f t="shared" si="85"/>
        <v>5029.6</v>
      </c>
      <c r="R204" s="203">
        <f t="shared" ref="R204:R209" si="86">Q204/P204</f>
        <v>0.999960236987554</v>
      </c>
      <c r="S204" s="29" t="s">
        <v>418</v>
      </c>
      <c r="T204" s="203" t="s">
        <v>515</v>
      </c>
      <c r="U204" s="47">
        <v>44063</v>
      </c>
      <c r="V204" s="29"/>
      <c r="W204" s="29"/>
      <c r="X204" s="32"/>
      <c r="Y204" s="32"/>
      <c r="Z204" s="47"/>
      <c r="AA204" s="87"/>
      <c r="AB204" s="29"/>
      <c r="AC204" s="29"/>
      <c r="AD204" s="260"/>
      <c r="AE204" s="214"/>
    </row>
    <row r="205" s="2" customFormat="1" ht="18" customHeight="1" spans="1:31">
      <c r="A205" s="32">
        <v>168</v>
      </c>
      <c r="B205" s="32" t="s">
        <v>283</v>
      </c>
      <c r="C205" s="32">
        <v>131.87</v>
      </c>
      <c r="D205" s="161">
        <f t="shared" si="83"/>
        <v>3956.1</v>
      </c>
      <c r="E205" s="162">
        <f t="shared" si="84"/>
        <v>989.025</v>
      </c>
      <c r="F205" s="156">
        <f>'[1]6月'!H205</f>
        <v>699.2</v>
      </c>
      <c r="G205" s="157">
        <f>'[1]6月'!I205</f>
        <v>0</v>
      </c>
      <c r="H205" s="157">
        <f>'[1]7月'!H205</f>
        <v>1411.7</v>
      </c>
      <c r="I205" s="157">
        <f>'[1]7月'!I205</f>
        <v>0</v>
      </c>
      <c r="J205" s="29">
        <f>'[1]8月'!H205</f>
        <v>0</v>
      </c>
      <c r="K205" s="29">
        <f>'[1]8月'!I205</f>
        <v>0</v>
      </c>
      <c r="L205" s="29"/>
      <c r="M205" s="29"/>
      <c r="N205" s="29"/>
      <c r="O205" s="29"/>
      <c r="P205" s="29">
        <f>D205</f>
        <v>3956.1</v>
      </c>
      <c r="Q205" s="29">
        <f>[1]月记录!D36</f>
        <v>3956.87</v>
      </c>
      <c r="R205" s="203">
        <f t="shared" si="86"/>
        <v>1.00019463613154</v>
      </c>
      <c r="S205" s="29" t="s">
        <v>418</v>
      </c>
      <c r="T205" s="203" t="s">
        <v>21</v>
      </c>
      <c r="U205" s="239">
        <v>44019</v>
      </c>
      <c r="V205" s="29"/>
      <c r="W205" s="29"/>
      <c r="X205" s="32"/>
      <c r="Y205" s="32"/>
      <c r="Z205" s="29"/>
      <c r="AA205" s="87"/>
      <c r="AB205" s="29"/>
      <c r="AC205" s="29"/>
      <c r="AD205" s="260"/>
      <c r="AE205" s="214"/>
    </row>
    <row r="206" s="2" customFormat="1" ht="18" customHeight="1" spans="1:31">
      <c r="A206" s="32">
        <v>169</v>
      </c>
      <c r="B206" s="32" t="s">
        <v>285</v>
      </c>
      <c r="C206" s="32">
        <v>132.83</v>
      </c>
      <c r="D206" s="161">
        <f t="shared" si="83"/>
        <v>3984.9</v>
      </c>
      <c r="E206" s="162">
        <f t="shared" si="84"/>
        <v>996.225</v>
      </c>
      <c r="F206" s="156" t="s">
        <v>497</v>
      </c>
      <c r="G206" s="157">
        <f>'[1]6月'!I206</f>
        <v>0</v>
      </c>
      <c r="H206" s="157" t="s">
        <v>497</v>
      </c>
      <c r="I206" s="157">
        <f>'[1]7月'!I206</f>
        <v>0</v>
      </c>
      <c r="J206" s="29" t="s">
        <v>497</v>
      </c>
      <c r="K206" s="29">
        <f>'[1]8月'!I206</f>
        <v>0</v>
      </c>
      <c r="L206" s="29">
        <v>336.3</v>
      </c>
      <c r="M206" s="29"/>
      <c r="N206" s="29">
        <v>74.1</v>
      </c>
      <c r="O206" s="29">
        <v>336.3</v>
      </c>
      <c r="P206" s="157">
        <f>L206</f>
        <v>336.3</v>
      </c>
      <c r="Q206" s="29">
        <f t="shared" ref="Q206:Q223" si="87">G206+I206+K206+M206+O206</f>
        <v>336.3</v>
      </c>
      <c r="R206" s="203">
        <f t="shared" si="86"/>
        <v>1</v>
      </c>
      <c r="S206" s="29" t="s">
        <v>430</v>
      </c>
      <c r="T206" s="203" t="s">
        <v>515</v>
      </c>
      <c r="U206" s="239">
        <v>44131</v>
      </c>
      <c r="V206" s="29"/>
      <c r="W206" s="29"/>
      <c r="X206" s="29"/>
      <c r="Y206" s="29"/>
      <c r="Z206" s="54"/>
      <c r="AA206" s="62"/>
      <c r="AB206" s="29"/>
      <c r="AC206" s="29"/>
      <c r="AD206" s="260"/>
      <c r="AE206" s="214"/>
    </row>
    <row r="207" s="1" customFormat="1" ht="21" customHeight="1" spans="1:31">
      <c r="A207" s="37">
        <v>170</v>
      </c>
      <c r="B207" s="37" t="s">
        <v>286</v>
      </c>
      <c r="C207" s="37">
        <v>167.66</v>
      </c>
      <c r="D207" s="170">
        <f t="shared" si="83"/>
        <v>5029.8</v>
      </c>
      <c r="E207" s="171">
        <f t="shared" si="84"/>
        <v>1257.45</v>
      </c>
      <c r="F207" s="172">
        <f>'[1]6月'!H207</f>
        <v>541.5</v>
      </c>
      <c r="G207" s="173">
        <f>'[1]6月'!I207</f>
        <v>0</v>
      </c>
      <c r="H207" s="173">
        <f>'[1]7月'!H207</f>
        <v>849.3</v>
      </c>
      <c r="I207" s="173">
        <f>'[1]7月'!I207</f>
        <v>0</v>
      </c>
      <c r="J207" s="66">
        <f>'[1]8月'!H207</f>
        <v>1586.5</v>
      </c>
      <c r="K207" s="66">
        <f>'[1]8月'!I207</f>
        <v>0</v>
      </c>
      <c r="L207" s="66">
        <v>448.4</v>
      </c>
      <c r="M207" s="66">
        <v>0</v>
      </c>
      <c r="N207" s="66">
        <v>106.4</v>
      </c>
      <c r="O207" s="66"/>
      <c r="P207" s="116">
        <f>F207+H207+J207+L207+N207</f>
        <v>3532.1</v>
      </c>
      <c r="Q207" s="116">
        <f t="shared" si="87"/>
        <v>0</v>
      </c>
      <c r="R207" s="205">
        <f t="shared" si="86"/>
        <v>0</v>
      </c>
      <c r="S207" s="34"/>
      <c r="T207" s="205"/>
      <c r="U207" s="205"/>
      <c r="V207" s="34"/>
      <c r="W207" s="34"/>
      <c r="X207" s="37"/>
      <c r="Y207" s="37"/>
      <c r="Z207" s="49"/>
      <c r="AA207" s="101"/>
      <c r="AB207" s="34"/>
      <c r="AC207" s="34"/>
      <c r="AD207" s="278" t="s">
        <v>530</v>
      </c>
      <c r="AE207" s="138"/>
    </row>
    <row r="208" s="2" customFormat="1" ht="18" customHeight="1" spans="1:31">
      <c r="A208" s="32">
        <v>171</v>
      </c>
      <c r="B208" s="32" t="s">
        <v>288</v>
      </c>
      <c r="C208" s="32">
        <v>131.87</v>
      </c>
      <c r="D208" s="161">
        <f t="shared" si="83"/>
        <v>3956.1</v>
      </c>
      <c r="E208" s="162">
        <f t="shared" si="84"/>
        <v>989.025</v>
      </c>
      <c r="F208" s="156">
        <f>'[1]6月'!H208</f>
        <v>571.9</v>
      </c>
      <c r="G208" s="157">
        <f>'[1]6月'!I208</f>
        <v>571.9</v>
      </c>
      <c r="H208" s="157">
        <f>'[1]7月'!H208</f>
        <v>805.6</v>
      </c>
      <c r="I208" s="157">
        <f>H208</f>
        <v>805.6</v>
      </c>
      <c r="J208" s="29">
        <f>'[1]8月'!H208</f>
        <v>171</v>
      </c>
      <c r="K208" s="29">
        <v>171</v>
      </c>
      <c r="L208" s="29"/>
      <c r="M208" s="29"/>
      <c r="N208" s="29"/>
      <c r="O208" s="29"/>
      <c r="P208" s="29">
        <f>F208+H208+J208</f>
        <v>1548.5</v>
      </c>
      <c r="Q208" s="29">
        <f>G208+I208+K208</f>
        <v>1548.5</v>
      </c>
      <c r="R208" s="203">
        <f t="shared" si="86"/>
        <v>1</v>
      </c>
      <c r="S208" s="29" t="s">
        <v>430</v>
      </c>
      <c r="T208" s="203" t="s">
        <v>21</v>
      </c>
      <c r="U208" s="47">
        <v>44033</v>
      </c>
      <c r="V208" s="29"/>
      <c r="W208" s="29"/>
      <c r="X208" s="32"/>
      <c r="Y208" s="32"/>
      <c r="Z208" s="29"/>
      <c r="AA208" s="87"/>
      <c r="AB208" s="29"/>
      <c r="AC208" s="29"/>
      <c r="AD208" s="272" t="s">
        <v>530</v>
      </c>
      <c r="AE208" s="214"/>
    </row>
    <row r="209" s="2" customFormat="1" ht="18" customHeight="1" spans="1:31">
      <c r="A209" s="32">
        <v>172</v>
      </c>
      <c r="B209" s="32" t="s">
        <v>289</v>
      </c>
      <c r="C209" s="32">
        <v>132.83</v>
      </c>
      <c r="D209" s="161">
        <f t="shared" si="83"/>
        <v>3984.9</v>
      </c>
      <c r="E209" s="162">
        <f t="shared" si="84"/>
        <v>996.225</v>
      </c>
      <c r="F209" s="156" t="s">
        <v>497</v>
      </c>
      <c r="G209" s="157">
        <f>'[1]6月'!I209</f>
        <v>0</v>
      </c>
      <c r="H209" s="157">
        <f>'[1]7月'!H209</f>
        <v>182.4</v>
      </c>
      <c r="I209" s="157">
        <f>'[1]7月'!I209</f>
        <v>0</v>
      </c>
      <c r="J209" s="29">
        <f>'[1]8月'!H209</f>
        <v>224.2</v>
      </c>
      <c r="K209" s="29">
        <f>'[1]8月'!I209</f>
        <v>0</v>
      </c>
      <c r="L209" s="29">
        <v>0</v>
      </c>
      <c r="M209" s="29">
        <v>0</v>
      </c>
      <c r="N209" s="29">
        <v>0</v>
      </c>
      <c r="O209" s="29">
        <v>406.6</v>
      </c>
      <c r="P209" s="29">
        <f>H209+J209+L209+N209</f>
        <v>406.6</v>
      </c>
      <c r="Q209" s="29">
        <f t="shared" si="87"/>
        <v>406.6</v>
      </c>
      <c r="R209" s="203">
        <f t="shared" si="86"/>
        <v>1</v>
      </c>
      <c r="S209" s="29" t="s">
        <v>430</v>
      </c>
      <c r="T209" s="203" t="s">
        <v>21</v>
      </c>
      <c r="U209" s="47">
        <v>44131</v>
      </c>
      <c r="V209" s="29"/>
      <c r="W209" s="29"/>
      <c r="X209" s="32"/>
      <c r="Y209" s="32"/>
      <c r="Z209" s="29"/>
      <c r="AA209" s="87"/>
      <c r="AB209" s="29"/>
      <c r="AC209" s="29"/>
      <c r="AD209" s="260" t="s">
        <v>529</v>
      </c>
      <c r="AE209" s="214"/>
    </row>
    <row r="210" s="2" customFormat="1" ht="18" customHeight="1" spans="1:31">
      <c r="A210" s="32">
        <v>173</v>
      </c>
      <c r="B210" s="32" t="s">
        <v>290</v>
      </c>
      <c r="C210" s="32">
        <v>167.66</v>
      </c>
      <c r="D210" s="161">
        <f t="shared" si="83"/>
        <v>5029.8</v>
      </c>
      <c r="E210" s="162">
        <f t="shared" si="84"/>
        <v>1257.45</v>
      </c>
      <c r="F210" s="156" t="s">
        <v>497</v>
      </c>
      <c r="G210" s="157">
        <f>'[1]6月'!I210</f>
        <v>0</v>
      </c>
      <c r="H210" s="157" t="s">
        <v>497</v>
      </c>
      <c r="I210" s="157">
        <f>'[1]7月'!I210</f>
        <v>0</v>
      </c>
      <c r="J210" s="29" t="s">
        <v>497</v>
      </c>
      <c r="K210" s="29">
        <f>'[1]8月'!I210</f>
        <v>0</v>
      </c>
      <c r="L210" s="29" t="s">
        <v>497</v>
      </c>
      <c r="M210" s="29"/>
      <c r="N210" s="29" t="s">
        <v>497</v>
      </c>
      <c r="O210" s="29"/>
      <c r="P210" s="29">
        <v>0</v>
      </c>
      <c r="Q210" s="29">
        <f t="shared" si="87"/>
        <v>0</v>
      </c>
      <c r="R210" s="257">
        <v>0</v>
      </c>
      <c r="S210" s="29"/>
      <c r="T210" s="203"/>
      <c r="U210" s="235"/>
      <c r="V210" s="29"/>
      <c r="W210" s="29"/>
      <c r="X210" s="32"/>
      <c r="Y210" s="32"/>
      <c r="Z210" s="29"/>
      <c r="AA210" s="87"/>
      <c r="AB210" s="29"/>
      <c r="AC210" s="29"/>
      <c r="AD210" s="260" t="s">
        <v>529</v>
      </c>
      <c r="AE210" s="214"/>
    </row>
    <row r="211" s="2" customFormat="1" ht="18" customHeight="1" spans="1:31">
      <c r="A211" s="32">
        <v>174</v>
      </c>
      <c r="B211" s="32" t="s">
        <v>291</v>
      </c>
      <c r="C211" s="32">
        <v>131.87</v>
      </c>
      <c r="D211" s="161">
        <f t="shared" si="83"/>
        <v>3956.1</v>
      </c>
      <c r="E211" s="162">
        <f t="shared" si="84"/>
        <v>989.025</v>
      </c>
      <c r="F211" s="156" t="s">
        <v>497</v>
      </c>
      <c r="G211" s="157">
        <f>'[1]6月'!I211</f>
        <v>0</v>
      </c>
      <c r="H211" s="157">
        <f>'[1]7月'!H211</f>
        <v>0</v>
      </c>
      <c r="I211" s="157">
        <f>'[1]7月'!I211</f>
        <v>0</v>
      </c>
      <c r="J211" s="29">
        <f>'[1]8月'!H211</f>
        <v>972.8</v>
      </c>
      <c r="K211" s="29">
        <f>'[1]8月'!I211</f>
        <v>972.8</v>
      </c>
      <c r="L211" s="29"/>
      <c r="M211" s="29"/>
      <c r="N211" s="29"/>
      <c r="O211" s="29"/>
      <c r="P211" s="29">
        <f>H211+J211+L211+N211</f>
        <v>972.8</v>
      </c>
      <c r="Q211" s="29">
        <f t="shared" si="87"/>
        <v>972.8</v>
      </c>
      <c r="R211" s="203">
        <f t="shared" ref="R211:R274" si="88">Q211/P211</f>
        <v>1</v>
      </c>
      <c r="S211" s="29" t="s">
        <v>507</v>
      </c>
      <c r="T211" s="203" t="s">
        <v>515</v>
      </c>
      <c r="U211" s="47">
        <v>44057</v>
      </c>
      <c r="V211" s="29"/>
      <c r="W211" s="29"/>
      <c r="X211" s="32"/>
      <c r="Y211" s="32"/>
      <c r="Z211" s="29"/>
      <c r="AA211" s="87"/>
      <c r="AB211" s="29"/>
      <c r="AC211" s="29"/>
      <c r="AD211" s="260"/>
      <c r="AE211" s="214"/>
    </row>
    <row r="212" s="2" customFormat="1" ht="18" customHeight="1" spans="1:31">
      <c r="A212" s="32">
        <v>175</v>
      </c>
      <c r="B212" s="32" t="s">
        <v>292</v>
      </c>
      <c r="C212" s="32">
        <v>132.83</v>
      </c>
      <c r="D212" s="161">
        <f t="shared" si="83"/>
        <v>3984.9</v>
      </c>
      <c r="E212" s="162">
        <f t="shared" si="84"/>
        <v>996.225</v>
      </c>
      <c r="F212" s="156" t="s">
        <v>497</v>
      </c>
      <c r="G212" s="157">
        <f>'[1]6月'!I212</f>
        <v>0</v>
      </c>
      <c r="H212" s="157">
        <f>'[1]7月'!H212</f>
        <v>0</v>
      </c>
      <c r="I212" s="157">
        <f>'[1]7月'!I212</f>
        <v>0</v>
      </c>
      <c r="J212" s="29">
        <f>'[1]8月'!H212</f>
        <v>0</v>
      </c>
      <c r="K212" s="29">
        <f>'[1]8月'!I212</f>
        <v>0</v>
      </c>
      <c r="L212" s="29"/>
      <c r="M212" s="29"/>
      <c r="N212" s="29"/>
      <c r="O212" s="29"/>
      <c r="P212" s="29">
        <v>0</v>
      </c>
      <c r="Q212" s="29">
        <f t="shared" si="87"/>
        <v>0</v>
      </c>
      <c r="R212" s="203" t="e">
        <f t="shared" si="88"/>
        <v>#DIV/0!</v>
      </c>
      <c r="S212" s="29"/>
      <c r="T212" s="203"/>
      <c r="U212" s="203"/>
      <c r="V212" s="29"/>
      <c r="W212" s="29"/>
      <c r="X212" s="32"/>
      <c r="Y212" s="32"/>
      <c r="Z212" s="29"/>
      <c r="AA212" s="87"/>
      <c r="AB212" s="29"/>
      <c r="AC212" s="29"/>
      <c r="AD212" s="260" t="s">
        <v>529</v>
      </c>
      <c r="AE212" s="214"/>
    </row>
    <row r="213" s="2" customFormat="1" ht="18" customHeight="1" spans="1:31">
      <c r="A213" s="32">
        <v>176</v>
      </c>
      <c r="B213" s="32" t="s">
        <v>294</v>
      </c>
      <c r="C213" s="32">
        <v>167.66</v>
      </c>
      <c r="D213" s="161">
        <f t="shared" si="83"/>
        <v>5029.8</v>
      </c>
      <c r="E213" s="162">
        <f t="shared" si="84"/>
        <v>1257.45</v>
      </c>
      <c r="F213" s="156">
        <f>'[1]6月'!H213</f>
        <v>5029.8</v>
      </c>
      <c r="G213" s="157">
        <f>'[1]6月'!I213</f>
        <v>5029.8</v>
      </c>
      <c r="H213" s="157">
        <f>'[1]7月'!H213</f>
        <v>0</v>
      </c>
      <c r="I213" s="157">
        <f>'[1]7月'!I213</f>
        <v>0</v>
      </c>
      <c r="J213" s="29">
        <f>'[1]8月'!H213</f>
        <v>0</v>
      </c>
      <c r="K213" s="29">
        <f>'[1]8月'!I213</f>
        <v>0</v>
      </c>
      <c r="L213" s="29"/>
      <c r="M213" s="29"/>
      <c r="N213" s="29"/>
      <c r="O213" s="29"/>
      <c r="P213" s="29">
        <f>F213+H213+J213+L213+N213</f>
        <v>5029.8</v>
      </c>
      <c r="Q213" s="29">
        <f t="shared" si="87"/>
        <v>5029.8</v>
      </c>
      <c r="R213" s="203">
        <f t="shared" si="88"/>
        <v>1</v>
      </c>
      <c r="S213" s="29" t="s">
        <v>418</v>
      </c>
      <c r="T213" s="203" t="s">
        <v>21</v>
      </c>
      <c r="U213" s="273">
        <v>43964</v>
      </c>
      <c r="V213" s="29"/>
      <c r="W213" s="29"/>
      <c r="X213" s="32"/>
      <c r="Y213" s="32"/>
      <c r="Z213" s="29"/>
      <c r="AA213" s="87"/>
      <c r="AB213" s="29"/>
      <c r="AC213" s="29"/>
      <c r="AD213" s="260" t="s">
        <v>529</v>
      </c>
      <c r="AE213" s="214"/>
    </row>
    <row r="214" s="2" customFormat="1" ht="18" customHeight="1" spans="1:31">
      <c r="A214" s="32">
        <v>177</v>
      </c>
      <c r="B214" s="32" t="s">
        <v>295</v>
      </c>
      <c r="C214" s="32">
        <v>131.87</v>
      </c>
      <c r="D214" s="161">
        <f t="shared" si="83"/>
        <v>3956.1</v>
      </c>
      <c r="E214" s="162">
        <f t="shared" si="84"/>
        <v>989.025</v>
      </c>
      <c r="F214" s="156" t="s">
        <v>497</v>
      </c>
      <c r="G214" s="157">
        <f>'[1]6月'!I214</f>
        <v>0</v>
      </c>
      <c r="H214" s="157">
        <f>'[1]7月'!H214</f>
        <v>0</v>
      </c>
      <c r="I214" s="157">
        <f>'[1]7月'!I214</f>
        <v>0</v>
      </c>
      <c r="J214" s="29">
        <f>'[1]8月'!H214</f>
        <v>0</v>
      </c>
      <c r="K214" s="29">
        <f>'[1]8月'!I214</f>
        <v>0</v>
      </c>
      <c r="L214" s="29"/>
      <c r="M214" s="29"/>
      <c r="N214" s="29"/>
      <c r="O214" s="29"/>
      <c r="P214" s="29">
        <f>IFERROR(O214*1.9,0)</f>
        <v>0</v>
      </c>
      <c r="Q214" s="29">
        <f t="shared" si="87"/>
        <v>0</v>
      </c>
      <c r="R214" s="203" t="e">
        <f t="shared" si="88"/>
        <v>#DIV/0!</v>
      </c>
      <c r="S214" s="29"/>
      <c r="T214" s="203"/>
      <c r="U214" s="235"/>
      <c r="V214" s="29"/>
      <c r="W214" s="29"/>
      <c r="X214" s="32"/>
      <c r="Y214" s="32"/>
      <c r="Z214" s="29"/>
      <c r="AA214" s="87"/>
      <c r="AB214" s="29"/>
      <c r="AC214" s="29"/>
      <c r="AD214" s="260" t="s">
        <v>529</v>
      </c>
      <c r="AE214" s="214"/>
    </row>
    <row r="215" s="2" customFormat="1" ht="18" customHeight="1" spans="1:31">
      <c r="A215" s="32">
        <v>178</v>
      </c>
      <c r="B215" s="32" t="s">
        <v>296</v>
      </c>
      <c r="C215" s="32">
        <v>132.83</v>
      </c>
      <c r="D215" s="161">
        <f t="shared" si="83"/>
        <v>3984.9</v>
      </c>
      <c r="E215" s="162">
        <f t="shared" si="84"/>
        <v>996.225</v>
      </c>
      <c r="F215" s="156">
        <f>'[1]6月'!H215</f>
        <v>3984.9</v>
      </c>
      <c r="G215" s="157">
        <f>'[1]6月'!I215</f>
        <v>3984.9</v>
      </c>
      <c r="H215" s="157">
        <f>'[1]7月'!H215</f>
        <v>653.6</v>
      </c>
      <c r="I215" s="157">
        <v>0</v>
      </c>
      <c r="J215" s="29">
        <f>'[1]8月'!H215</f>
        <v>0</v>
      </c>
      <c r="K215" s="29">
        <f>'[1]8月'!I215</f>
        <v>0</v>
      </c>
      <c r="L215" s="29"/>
      <c r="M215" s="29"/>
      <c r="N215" s="29"/>
      <c r="O215" s="29"/>
      <c r="P215" s="29">
        <f>D215</f>
        <v>3984.9</v>
      </c>
      <c r="Q215" s="29">
        <f t="shared" si="87"/>
        <v>3984.9</v>
      </c>
      <c r="R215" s="203">
        <f t="shared" si="88"/>
        <v>1</v>
      </c>
      <c r="S215" s="29" t="s">
        <v>418</v>
      </c>
      <c r="T215" s="203" t="s">
        <v>21</v>
      </c>
      <c r="U215" s="237">
        <f>'[1]6月'!L218</f>
        <v>44018</v>
      </c>
      <c r="V215" s="29"/>
      <c r="W215" s="29"/>
      <c r="X215" s="32"/>
      <c r="Y215" s="32"/>
      <c r="Z215" s="29"/>
      <c r="AA215" s="87"/>
      <c r="AB215" s="29"/>
      <c r="AC215" s="29"/>
      <c r="AD215" s="271"/>
      <c r="AE215" s="214"/>
    </row>
    <row r="216" s="2" customFormat="1" ht="18" customHeight="1" spans="1:31">
      <c r="A216" s="32">
        <v>179</v>
      </c>
      <c r="B216" s="32" t="s">
        <v>297</v>
      </c>
      <c r="C216" s="32">
        <v>167.66</v>
      </c>
      <c r="D216" s="161">
        <f t="shared" si="83"/>
        <v>5029.8</v>
      </c>
      <c r="E216" s="162">
        <f t="shared" si="84"/>
        <v>1257.45</v>
      </c>
      <c r="F216" s="156" t="s">
        <v>497</v>
      </c>
      <c r="G216" s="157">
        <f>'[1]6月'!I216</f>
        <v>0</v>
      </c>
      <c r="H216" s="157">
        <f>'[1]7月'!H216</f>
        <v>0</v>
      </c>
      <c r="I216" s="157">
        <f>'[1]7月'!I216</f>
        <v>0</v>
      </c>
      <c r="J216" s="29">
        <f>'[1]8月'!H216</f>
        <v>0</v>
      </c>
      <c r="K216" s="29">
        <f>'[1]8月'!I216</f>
        <v>0</v>
      </c>
      <c r="L216" s="29"/>
      <c r="M216" s="29"/>
      <c r="N216" s="29"/>
      <c r="O216" s="29"/>
      <c r="P216" s="29">
        <f>IFERROR(O216*1.9,0)</f>
        <v>0</v>
      </c>
      <c r="Q216" s="29">
        <f t="shared" si="87"/>
        <v>0</v>
      </c>
      <c r="R216" s="203" t="e">
        <f t="shared" si="88"/>
        <v>#DIV/0!</v>
      </c>
      <c r="S216" s="29"/>
      <c r="T216" s="203"/>
      <c r="U216" s="203"/>
      <c r="V216" s="29"/>
      <c r="W216" s="29"/>
      <c r="X216" s="32"/>
      <c r="Y216" s="32"/>
      <c r="Z216" s="29"/>
      <c r="AA216" s="87"/>
      <c r="AB216" s="29"/>
      <c r="AC216" s="29"/>
      <c r="AD216" s="260" t="s">
        <v>529</v>
      </c>
      <c r="AE216" s="214"/>
    </row>
    <row r="217" s="2" customFormat="1" ht="18" customHeight="1" spans="1:31">
      <c r="A217" s="32">
        <v>180</v>
      </c>
      <c r="B217" s="32" t="s">
        <v>298</v>
      </c>
      <c r="C217" s="32">
        <v>131.87</v>
      </c>
      <c r="D217" s="161">
        <f t="shared" si="83"/>
        <v>3956.1</v>
      </c>
      <c r="E217" s="162">
        <f t="shared" si="84"/>
        <v>989.025</v>
      </c>
      <c r="F217" s="156">
        <f>'[1]6月'!H217</f>
        <v>3956.1</v>
      </c>
      <c r="G217" s="157">
        <f>'[1]6月'!I217</f>
        <v>3956.1</v>
      </c>
      <c r="H217" s="157">
        <f>'[1]7月'!H217</f>
        <v>0</v>
      </c>
      <c r="I217" s="157">
        <v>0</v>
      </c>
      <c r="J217" s="29">
        <f>'[1]8月'!H217</f>
        <v>0</v>
      </c>
      <c r="K217" s="29">
        <f>'[1]8月'!I217</f>
        <v>0</v>
      </c>
      <c r="L217" s="29"/>
      <c r="M217" s="29"/>
      <c r="N217" s="29"/>
      <c r="O217" s="29"/>
      <c r="P217" s="29">
        <f t="shared" ref="P217:P223" si="89">F217+H217+J217+L217+N217</f>
        <v>3956.1</v>
      </c>
      <c r="Q217" s="29">
        <f t="shared" si="87"/>
        <v>3956.1</v>
      </c>
      <c r="R217" s="203">
        <f t="shared" si="88"/>
        <v>1</v>
      </c>
      <c r="S217" s="29" t="s">
        <v>418</v>
      </c>
      <c r="T217" s="203" t="s">
        <v>531</v>
      </c>
      <c r="U217" s="47">
        <v>44015</v>
      </c>
      <c r="V217" s="29"/>
      <c r="W217" s="29"/>
      <c r="X217" s="32"/>
      <c r="Y217" s="32"/>
      <c r="Z217" s="29"/>
      <c r="AA217" s="87"/>
      <c r="AB217" s="29"/>
      <c r="AC217" s="29"/>
      <c r="AD217" s="29"/>
      <c r="AE217" s="214"/>
    </row>
    <row r="218" s="2" customFormat="1" ht="18" customHeight="1" spans="1:31">
      <c r="A218" s="154">
        <v>181</v>
      </c>
      <c r="B218" s="154" t="s">
        <v>299</v>
      </c>
      <c r="C218" s="154">
        <v>266.01</v>
      </c>
      <c r="D218" s="155">
        <f t="shared" si="83"/>
        <v>7980.3</v>
      </c>
      <c r="E218" s="155">
        <f t="shared" si="84"/>
        <v>1995.075</v>
      </c>
      <c r="F218" s="156"/>
      <c r="G218" s="157">
        <f>'[1]6月'!I218</f>
        <v>7980.3</v>
      </c>
      <c r="H218" s="157">
        <f>'[1]7月'!H218</f>
        <v>0</v>
      </c>
      <c r="I218" s="157">
        <v>0</v>
      </c>
      <c r="J218" s="29">
        <f>'[1]8月'!H218</f>
        <v>0</v>
      </c>
      <c r="K218" s="29">
        <f>'[1]8月'!I218</f>
        <v>0</v>
      </c>
      <c r="L218" s="29"/>
      <c r="M218" s="29"/>
      <c r="N218" s="29"/>
      <c r="O218" s="29"/>
      <c r="P218" s="29">
        <f>D218</f>
        <v>7980.3</v>
      </c>
      <c r="Q218" s="29">
        <f t="shared" si="87"/>
        <v>7980.3</v>
      </c>
      <c r="R218" s="203">
        <f t="shared" si="88"/>
        <v>1</v>
      </c>
      <c r="S218" s="29" t="s">
        <v>418</v>
      </c>
      <c r="T218" s="203" t="s">
        <v>511</v>
      </c>
      <c r="U218" s="239">
        <v>44018</v>
      </c>
      <c r="V218" s="29"/>
      <c r="W218" s="29"/>
      <c r="X218" s="32"/>
      <c r="Y218" s="32"/>
      <c r="Z218" s="29"/>
      <c r="AA218" s="87"/>
      <c r="AB218" s="29"/>
      <c r="AC218" s="29"/>
      <c r="AD218" s="29"/>
      <c r="AE218" s="214"/>
    </row>
    <row r="219" s="2" customFormat="1" ht="18" customHeight="1" spans="1:31">
      <c r="A219" s="158"/>
      <c r="B219" s="158"/>
      <c r="C219" s="158"/>
      <c r="D219" s="159"/>
      <c r="E219" s="160"/>
      <c r="F219" s="156"/>
      <c r="G219" s="157">
        <f>'[1]6月'!I219</f>
        <v>0</v>
      </c>
      <c r="H219" s="157">
        <f>'[1]7月'!H219</f>
        <v>0</v>
      </c>
      <c r="I219" s="157">
        <f>'[1]7月'!I219</f>
        <v>0</v>
      </c>
      <c r="J219" s="29">
        <f>'[1]8月'!H219</f>
        <v>0</v>
      </c>
      <c r="K219" s="29">
        <f>'[1]8月'!I219</f>
        <v>0</v>
      </c>
      <c r="L219" s="29"/>
      <c r="M219" s="29"/>
      <c r="N219" s="29"/>
      <c r="O219" s="29"/>
      <c r="P219" s="29">
        <f t="shared" si="89"/>
        <v>0</v>
      </c>
      <c r="Q219" s="29">
        <f t="shared" si="87"/>
        <v>0</v>
      </c>
      <c r="R219" s="203" t="e">
        <f t="shared" si="88"/>
        <v>#DIV/0!</v>
      </c>
      <c r="S219" s="29"/>
      <c r="T219" s="203"/>
      <c r="U219" s="203"/>
      <c r="V219" s="29"/>
      <c r="W219" s="29"/>
      <c r="X219" s="32"/>
      <c r="Y219" s="32"/>
      <c r="Z219" s="29"/>
      <c r="AA219" s="87"/>
      <c r="AB219" s="29"/>
      <c r="AC219" s="29"/>
      <c r="AD219" s="29"/>
      <c r="AE219" s="214"/>
    </row>
    <row r="220" s="2" customFormat="1" ht="18" customHeight="1" spans="1:31">
      <c r="A220" s="32">
        <v>182</v>
      </c>
      <c r="B220" s="32" t="s">
        <v>300</v>
      </c>
      <c r="C220" s="32">
        <v>167.66</v>
      </c>
      <c r="D220" s="161">
        <f t="shared" ref="D220:D284" si="90">C220*30</f>
        <v>5029.8</v>
      </c>
      <c r="E220" s="162">
        <f t="shared" ref="E220:E284" si="91">C220*7.5</f>
        <v>1257.45</v>
      </c>
      <c r="F220" s="156">
        <f>'[1]6月'!H220</f>
        <v>254.6</v>
      </c>
      <c r="G220" s="157">
        <f>'[1]6月'!I220</f>
        <v>0</v>
      </c>
      <c r="H220" s="157">
        <f>'[1]7月'!H220</f>
        <v>332.5</v>
      </c>
      <c r="I220" s="157">
        <f>'[1]7月'!I220</f>
        <v>0</v>
      </c>
      <c r="J220" s="29">
        <f>'[1]8月'!H220</f>
        <v>898.7</v>
      </c>
      <c r="K220" s="29">
        <f>'[1]8月'!I220</f>
        <v>0</v>
      </c>
      <c r="L220" s="29">
        <v>252.7</v>
      </c>
      <c r="M220" s="29">
        <v>1738.5</v>
      </c>
      <c r="N220" s="29">
        <v>15.2</v>
      </c>
      <c r="O220" s="29"/>
      <c r="P220" s="29">
        <f t="shared" si="89"/>
        <v>1753.7</v>
      </c>
      <c r="Q220" s="29">
        <f t="shared" si="87"/>
        <v>1738.5</v>
      </c>
      <c r="R220" s="203">
        <f t="shared" si="88"/>
        <v>0.991332611050921</v>
      </c>
      <c r="S220" s="29" t="s">
        <v>430</v>
      </c>
      <c r="T220" s="203" t="s">
        <v>515</v>
      </c>
      <c r="U220" s="239">
        <v>44091</v>
      </c>
      <c r="V220" s="29"/>
      <c r="W220" s="29"/>
      <c r="X220" s="32"/>
      <c r="Y220" s="32"/>
      <c r="Z220" s="47"/>
      <c r="AA220" s="87"/>
      <c r="AB220" s="29"/>
      <c r="AC220" s="29"/>
      <c r="AD220" s="29"/>
      <c r="AE220" s="214"/>
    </row>
    <row r="221" s="130" customFormat="1" ht="18" customHeight="1" spans="1:31">
      <c r="A221" s="163">
        <v>183</v>
      </c>
      <c r="B221" s="163" t="s">
        <v>302</v>
      </c>
      <c r="C221" s="163">
        <v>264.02</v>
      </c>
      <c r="D221" s="164">
        <f t="shared" si="90"/>
        <v>7920.6</v>
      </c>
      <c r="E221" s="164">
        <f t="shared" si="91"/>
        <v>1980.15</v>
      </c>
      <c r="F221" s="165">
        <f>'[1]6月'!H221</f>
        <v>343.9</v>
      </c>
      <c r="G221" s="166">
        <f>'[1]6月'!I221</f>
        <v>0</v>
      </c>
      <c r="H221" s="166">
        <f>'[1]7月'!H221</f>
        <v>832.2</v>
      </c>
      <c r="I221" s="166">
        <f>'[1]7月'!I221</f>
        <v>0</v>
      </c>
      <c r="J221" s="199">
        <f>'[1]8月'!H221</f>
        <v>1683.4</v>
      </c>
      <c r="K221" s="199">
        <f>'[1]8月'!I221</f>
        <v>0</v>
      </c>
      <c r="L221" s="199">
        <v>733.4</v>
      </c>
      <c r="M221" s="199"/>
      <c r="N221" s="199">
        <v>17.1</v>
      </c>
      <c r="O221" s="199"/>
      <c r="P221" s="199">
        <f t="shared" si="89"/>
        <v>3610</v>
      </c>
      <c r="Q221" s="199">
        <f t="shared" si="87"/>
        <v>0</v>
      </c>
      <c r="R221" s="204">
        <f t="shared" si="88"/>
        <v>0</v>
      </c>
      <c r="S221" s="199"/>
      <c r="T221" s="204"/>
      <c r="U221" s="204"/>
      <c r="V221" s="199"/>
      <c r="W221" s="199"/>
      <c r="X221" s="174"/>
      <c r="Y221" s="174"/>
      <c r="Z221" s="199"/>
      <c r="AA221" s="215"/>
      <c r="AB221" s="199"/>
      <c r="AC221" s="199"/>
      <c r="AD221" s="199"/>
      <c r="AE221" s="216"/>
    </row>
    <row r="222" s="130" customFormat="1" ht="18" customHeight="1" spans="1:31">
      <c r="A222" s="167"/>
      <c r="B222" s="167"/>
      <c r="C222" s="167"/>
      <c r="D222" s="168"/>
      <c r="E222" s="169"/>
      <c r="F222" s="165">
        <f>'[1]6月'!H222</f>
        <v>190</v>
      </c>
      <c r="G222" s="166">
        <f>'[1]6月'!I222</f>
        <v>0</v>
      </c>
      <c r="H222" s="166">
        <f>'[1]7月'!H222</f>
        <v>720.1</v>
      </c>
      <c r="I222" s="166">
        <f>'[1]7月'!I222</f>
        <v>0</v>
      </c>
      <c r="J222" s="199">
        <f>'[1]8月'!H222</f>
        <v>1558</v>
      </c>
      <c r="K222" s="199">
        <f>'[1]8月'!I222</f>
        <v>0</v>
      </c>
      <c r="L222" s="199">
        <v>431.3</v>
      </c>
      <c r="M222" s="199"/>
      <c r="N222" s="199">
        <v>53.2</v>
      </c>
      <c r="O222" s="199"/>
      <c r="P222" s="199">
        <f t="shared" si="89"/>
        <v>2952.6</v>
      </c>
      <c r="Q222" s="199">
        <f t="shared" si="87"/>
        <v>0</v>
      </c>
      <c r="R222" s="204">
        <f t="shared" si="88"/>
        <v>0</v>
      </c>
      <c r="S222" s="199"/>
      <c r="T222" s="204"/>
      <c r="U222" s="204"/>
      <c r="V222" s="199"/>
      <c r="W222" s="199"/>
      <c r="X222" s="174"/>
      <c r="Y222" s="174"/>
      <c r="Z222" s="246"/>
      <c r="AA222" s="215"/>
      <c r="AB222" s="199"/>
      <c r="AC222" s="199"/>
      <c r="AD222" s="199"/>
      <c r="AE222" s="216"/>
    </row>
    <row r="223" s="2" customFormat="1" ht="18" customHeight="1" spans="1:31">
      <c r="A223" s="32">
        <v>184</v>
      </c>
      <c r="B223" s="32" t="s">
        <v>303</v>
      </c>
      <c r="C223" s="32">
        <v>163.45</v>
      </c>
      <c r="D223" s="161">
        <f t="shared" si="90"/>
        <v>4903.5</v>
      </c>
      <c r="E223" s="162">
        <f t="shared" si="91"/>
        <v>1225.875</v>
      </c>
      <c r="F223" s="156">
        <f>'[1]6月'!H223</f>
        <v>0</v>
      </c>
      <c r="G223" s="157">
        <f>'[1]6月'!I223</f>
        <v>0</v>
      </c>
      <c r="H223" s="157">
        <f>'[1]7月'!H223</f>
        <v>0</v>
      </c>
      <c r="I223" s="157">
        <f>'[1]7月'!I223</f>
        <v>0</v>
      </c>
      <c r="J223" s="29">
        <f>'[1]8月'!H223</f>
        <v>4903.5</v>
      </c>
      <c r="K223" s="29">
        <f>'[1]8月'!I223</f>
        <v>4903.5</v>
      </c>
      <c r="L223" s="29"/>
      <c r="M223" s="29"/>
      <c r="N223" s="29"/>
      <c r="O223" s="29"/>
      <c r="P223" s="29">
        <f t="shared" si="89"/>
        <v>4903.5</v>
      </c>
      <c r="Q223" s="29">
        <f t="shared" si="87"/>
        <v>4903.5</v>
      </c>
      <c r="R223" s="203">
        <f t="shared" si="88"/>
        <v>1</v>
      </c>
      <c r="S223" s="29" t="s">
        <v>418</v>
      </c>
      <c r="T223" s="203" t="s">
        <v>21</v>
      </c>
      <c r="U223" s="47">
        <v>44061</v>
      </c>
      <c r="V223" s="29"/>
      <c r="W223" s="29"/>
      <c r="X223" s="32"/>
      <c r="Y223" s="32"/>
      <c r="Z223" s="29"/>
      <c r="AA223" s="87"/>
      <c r="AB223" s="29"/>
      <c r="AC223" s="29"/>
      <c r="AD223" s="29"/>
      <c r="AE223" s="214"/>
    </row>
    <row r="224" s="2" customFormat="1" ht="18" customHeight="1" spans="1:31">
      <c r="A224" s="32">
        <v>186</v>
      </c>
      <c r="B224" s="32" t="s">
        <v>306</v>
      </c>
      <c r="C224" s="32">
        <v>322.8</v>
      </c>
      <c r="D224" s="161">
        <f t="shared" si="90"/>
        <v>9684</v>
      </c>
      <c r="E224" s="162">
        <f t="shared" si="91"/>
        <v>2421</v>
      </c>
      <c r="F224" s="156">
        <f>'[1]6月'!H225</f>
        <v>9684</v>
      </c>
      <c r="G224" s="157"/>
      <c r="H224" s="157"/>
      <c r="I224" s="157">
        <f>'[1]7月'!I225</f>
        <v>9684</v>
      </c>
      <c r="J224" s="29">
        <f>'[1]8月'!H224</f>
        <v>0</v>
      </c>
      <c r="K224" s="29">
        <v>0</v>
      </c>
      <c r="L224" s="29"/>
      <c r="M224" s="29"/>
      <c r="N224" s="29"/>
      <c r="O224" s="29"/>
      <c r="P224" s="251">
        <f>D224</f>
        <v>9684</v>
      </c>
      <c r="Q224" s="29">
        <f>P224</f>
        <v>9684</v>
      </c>
      <c r="R224" s="203">
        <f t="shared" si="88"/>
        <v>1</v>
      </c>
      <c r="S224" s="29" t="s">
        <v>418</v>
      </c>
      <c r="T224" s="203" t="s">
        <v>511</v>
      </c>
      <c r="U224" s="47">
        <v>44028</v>
      </c>
      <c r="V224" s="29"/>
      <c r="W224" s="29"/>
      <c r="X224" s="259"/>
      <c r="Y224" s="279"/>
      <c r="Z224" s="47"/>
      <c r="AA224" s="87"/>
      <c r="AB224" s="29"/>
      <c r="AC224" s="29"/>
      <c r="AD224" s="260" t="s">
        <v>532</v>
      </c>
      <c r="AE224" s="214"/>
    </row>
    <row r="225" s="2" customFormat="1" ht="18" customHeight="1" spans="1:31">
      <c r="A225" s="32">
        <v>187</v>
      </c>
      <c r="B225" s="32" t="s">
        <v>307</v>
      </c>
      <c r="C225" s="32">
        <v>265.79</v>
      </c>
      <c r="D225" s="161">
        <f t="shared" si="90"/>
        <v>7973.7</v>
      </c>
      <c r="E225" s="162">
        <f t="shared" si="91"/>
        <v>1993.425</v>
      </c>
      <c r="F225" s="156" t="s">
        <v>497</v>
      </c>
      <c r="G225" s="157">
        <f>'[1]6月'!I226</f>
        <v>0</v>
      </c>
      <c r="H225" s="157">
        <f>'[1]7月'!H226</f>
        <v>0</v>
      </c>
      <c r="I225" s="157">
        <f>'[1]7月'!I226</f>
        <v>0</v>
      </c>
      <c r="J225" s="29">
        <f>'[1]8月'!H225</f>
        <v>0</v>
      </c>
      <c r="K225" s="29">
        <f>'[1]8月'!I225</f>
        <v>0</v>
      </c>
      <c r="L225" s="29"/>
      <c r="M225" s="29"/>
      <c r="N225" s="29"/>
      <c r="O225" s="29"/>
      <c r="P225" s="29">
        <f>IFERROR(O225*1.9,0)</f>
        <v>0</v>
      </c>
      <c r="Q225" s="29">
        <f t="shared" ref="Q225:Q237" si="92">G225+I225+K225+M225+O225</f>
        <v>0</v>
      </c>
      <c r="R225" s="203" t="e">
        <f t="shared" si="88"/>
        <v>#DIV/0!</v>
      </c>
      <c r="S225" s="29"/>
      <c r="T225" s="203"/>
      <c r="U225" s="203"/>
      <c r="V225" s="29"/>
      <c r="W225" s="29"/>
      <c r="X225" s="32"/>
      <c r="Y225" s="32"/>
      <c r="Z225" s="29"/>
      <c r="AA225" s="87"/>
      <c r="AB225" s="29"/>
      <c r="AC225" s="29"/>
      <c r="AD225" s="260" t="s">
        <v>533</v>
      </c>
      <c r="AE225" s="214"/>
    </row>
    <row r="226" s="1" customFormat="1" ht="18" customHeight="1" spans="1:31">
      <c r="A226" s="37">
        <v>188</v>
      </c>
      <c r="B226" s="37" t="s">
        <v>309</v>
      </c>
      <c r="C226" s="37">
        <v>265.93</v>
      </c>
      <c r="D226" s="170">
        <f t="shared" si="90"/>
        <v>7977.9</v>
      </c>
      <c r="E226" s="171">
        <f t="shared" si="91"/>
        <v>1994.475</v>
      </c>
      <c r="F226" s="172">
        <f>'[1]6月'!H227</f>
        <v>879.7</v>
      </c>
      <c r="G226" s="173">
        <f>'[1]6月'!I227</f>
        <v>0</v>
      </c>
      <c r="H226" s="173">
        <f>'[1]7月'!H227</f>
        <v>2865.2</v>
      </c>
      <c r="I226" s="173">
        <f>'[1]7月'!I227</f>
        <v>0</v>
      </c>
      <c r="J226" s="66">
        <f>'[1]8月'!H226</f>
        <v>2660</v>
      </c>
      <c r="K226" s="66">
        <f>'[1]8月'!I226</f>
        <v>0</v>
      </c>
      <c r="L226" s="66">
        <v>855</v>
      </c>
      <c r="M226" s="66"/>
      <c r="N226" s="66">
        <v>159.6</v>
      </c>
      <c r="O226" s="66"/>
      <c r="P226" s="116">
        <f t="shared" ref="P226:P228" si="93">F226+H226+J226+L226+N226</f>
        <v>7419.5</v>
      </c>
      <c r="Q226" s="116">
        <f t="shared" si="92"/>
        <v>0</v>
      </c>
      <c r="R226" s="205">
        <f t="shared" si="88"/>
        <v>0</v>
      </c>
      <c r="S226" s="34"/>
      <c r="T226" s="205"/>
      <c r="U226" s="205"/>
      <c r="V226" s="34"/>
      <c r="W226" s="34"/>
      <c r="X226" s="37"/>
      <c r="Y226" s="37"/>
      <c r="Z226" s="34"/>
      <c r="AA226" s="101"/>
      <c r="AB226" s="34"/>
      <c r="AC226" s="34"/>
      <c r="AD226" s="276" t="s">
        <v>532</v>
      </c>
      <c r="AE226" s="138"/>
    </row>
    <row r="227" s="2" customFormat="1" ht="18" customHeight="1" spans="1:31">
      <c r="A227" s="32">
        <v>189</v>
      </c>
      <c r="B227" s="32" t="s">
        <v>311</v>
      </c>
      <c r="C227" s="32">
        <v>323.21</v>
      </c>
      <c r="D227" s="161">
        <f t="shared" si="90"/>
        <v>9696.3</v>
      </c>
      <c r="E227" s="162">
        <f t="shared" si="91"/>
        <v>2424.075</v>
      </c>
      <c r="F227" s="156">
        <f>'[1]6月'!H228</f>
        <v>9696.3</v>
      </c>
      <c r="G227" s="157">
        <v>0</v>
      </c>
      <c r="H227" s="157">
        <f>'[1]7月'!H228</f>
        <v>0</v>
      </c>
      <c r="I227" s="157">
        <f>'[1]7月'!I228</f>
        <v>9696.3</v>
      </c>
      <c r="J227" s="29">
        <f>'[1]8月'!H227</f>
        <v>0</v>
      </c>
      <c r="K227" s="29">
        <f>'[1]8月'!I227</f>
        <v>0</v>
      </c>
      <c r="L227" s="29"/>
      <c r="M227" s="29"/>
      <c r="N227" s="29"/>
      <c r="O227" s="29"/>
      <c r="P227" s="29">
        <f t="shared" si="93"/>
        <v>9696.3</v>
      </c>
      <c r="Q227" s="29">
        <f>P227</f>
        <v>9696.3</v>
      </c>
      <c r="R227" s="203">
        <f t="shared" si="88"/>
        <v>1</v>
      </c>
      <c r="S227" s="29" t="s">
        <v>418</v>
      </c>
      <c r="T227" s="203" t="s">
        <v>21</v>
      </c>
      <c r="U227" s="47">
        <v>44027</v>
      </c>
      <c r="V227" s="29"/>
      <c r="W227" s="29"/>
      <c r="X227" s="32"/>
      <c r="Y227" s="32"/>
      <c r="Z227" s="29"/>
      <c r="AA227" s="87"/>
      <c r="AB227" s="29"/>
      <c r="AC227" s="29"/>
      <c r="AD227" s="260" t="s">
        <v>532</v>
      </c>
      <c r="AE227" s="214"/>
    </row>
    <row r="228" s="2" customFormat="1" ht="18" customHeight="1" spans="1:31">
      <c r="A228" s="32">
        <v>190</v>
      </c>
      <c r="B228" s="32" t="s">
        <v>312</v>
      </c>
      <c r="C228" s="32">
        <v>360.83</v>
      </c>
      <c r="D228" s="161">
        <f t="shared" si="90"/>
        <v>10824.9</v>
      </c>
      <c r="E228" s="162">
        <f t="shared" si="91"/>
        <v>2706.225</v>
      </c>
      <c r="F228" s="156">
        <f>'[1]6月'!H229</f>
        <v>0</v>
      </c>
      <c r="G228" s="157">
        <f>'[1]6月'!I229</f>
        <v>0</v>
      </c>
      <c r="H228" s="157">
        <f>'[1]7月'!H229</f>
        <v>0</v>
      </c>
      <c r="I228" s="157">
        <f>'[1]7月'!I229</f>
        <v>0</v>
      </c>
      <c r="J228" s="29">
        <f>'[1]8月'!H228</f>
        <v>0</v>
      </c>
      <c r="K228" s="29">
        <f>'[1]8月'!I228</f>
        <v>0</v>
      </c>
      <c r="L228" s="29"/>
      <c r="M228" s="29"/>
      <c r="N228" s="29"/>
      <c r="O228" s="29"/>
      <c r="P228" s="29">
        <f t="shared" si="93"/>
        <v>0</v>
      </c>
      <c r="Q228" s="29">
        <f t="shared" si="92"/>
        <v>0</v>
      </c>
      <c r="R228" s="203" t="e">
        <f t="shared" si="88"/>
        <v>#DIV/0!</v>
      </c>
      <c r="S228" s="29"/>
      <c r="T228" s="203"/>
      <c r="U228" s="203"/>
      <c r="V228" s="29"/>
      <c r="W228" s="29"/>
      <c r="X228" s="32"/>
      <c r="Y228" s="32"/>
      <c r="Z228" s="29"/>
      <c r="AA228" s="87"/>
      <c r="AB228" s="29"/>
      <c r="AC228" s="29"/>
      <c r="AD228" s="280" t="s">
        <v>532</v>
      </c>
      <c r="AE228" s="214"/>
    </row>
    <row r="229" s="2" customFormat="1" ht="18" customHeight="1" spans="1:31">
      <c r="A229" s="32">
        <v>191</v>
      </c>
      <c r="B229" s="32" t="s">
        <v>314</v>
      </c>
      <c r="C229" s="32">
        <v>307.81</v>
      </c>
      <c r="D229" s="161">
        <f t="shared" si="90"/>
        <v>9234.3</v>
      </c>
      <c r="E229" s="162">
        <f t="shared" si="91"/>
        <v>2308.575</v>
      </c>
      <c r="F229" s="156" t="s">
        <v>497</v>
      </c>
      <c r="G229" s="157">
        <f>'[1]6月'!I230</f>
        <v>0</v>
      </c>
      <c r="H229" s="157">
        <f>'[1]7月'!H230</f>
        <v>0</v>
      </c>
      <c r="I229" s="157">
        <f>'[1]7月'!I230</f>
        <v>0</v>
      </c>
      <c r="J229" s="29">
        <f>'[1]8月'!H229</f>
        <v>0</v>
      </c>
      <c r="K229" s="29">
        <f>'[1]8月'!I229</f>
        <v>0</v>
      </c>
      <c r="L229" s="29"/>
      <c r="M229" s="29"/>
      <c r="N229" s="29"/>
      <c r="O229" s="29"/>
      <c r="P229" s="29">
        <f t="shared" ref="P229:P233" si="94">IFERROR(O229*1.9,0)</f>
        <v>0</v>
      </c>
      <c r="Q229" s="29">
        <f t="shared" si="92"/>
        <v>0</v>
      </c>
      <c r="R229" s="203" t="e">
        <f t="shared" si="88"/>
        <v>#DIV/0!</v>
      </c>
      <c r="S229" s="29"/>
      <c r="T229" s="203"/>
      <c r="U229" s="203"/>
      <c r="V229" s="29"/>
      <c r="W229" s="29"/>
      <c r="X229" s="32"/>
      <c r="Y229" s="32"/>
      <c r="Z229" s="29"/>
      <c r="AA229" s="87"/>
      <c r="AB229" s="29"/>
      <c r="AC229" s="29"/>
      <c r="AD229" s="260" t="s">
        <v>532</v>
      </c>
      <c r="AE229" s="214"/>
    </row>
    <row r="230" s="2" customFormat="1" ht="18" customHeight="1" spans="1:31">
      <c r="A230" s="32">
        <v>192</v>
      </c>
      <c r="B230" s="32" t="s">
        <v>315</v>
      </c>
      <c r="C230" s="32">
        <v>261.1</v>
      </c>
      <c r="D230" s="161">
        <f t="shared" si="90"/>
        <v>7833</v>
      </c>
      <c r="E230" s="162">
        <f t="shared" si="91"/>
        <v>1958.25</v>
      </c>
      <c r="F230" s="156">
        <f>'[1]6月'!H231</f>
        <v>7441.35</v>
      </c>
      <c r="G230" s="157">
        <f>'[1]6月'!I231</f>
        <v>7441.35</v>
      </c>
      <c r="H230" s="157">
        <f>'[1]7月'!H231</f>
        <v>0</v>
      </c>
      <c r="I230" s="157">
        <f>'[1]7月'!I231</f>
        <v>0</v>
      </c>
      <c r="J230" s="29">
        <f>'[1]8月'!H230</f>
        <v>0</v>
      </c>
      <c r="K230" s="29">
        <f>'[1]8月'!I230</f>
        <v>0</v>
      </c>
      <c r="L230" s="29"/>
      <c r="M230" s="29"/>
      <c r="N230" s="29"/>
      <c r="O230" s="29"/>
      <c r="P230" s="29">
        <f>F230+H230+J230+L230+N230</f>
        <v>7441.35</v>
      </c>
      <c r="Q230" s="29">
        <f t="shared" si="92"/>
        <v>7441.35</v>
      </c>
      <c r="R230" s="203">
        <f t="shared" si="88"/>
        <v>1</v>
      </c>
      <c r="S230" s="29" t="s">
        <v>418</v>
      </c>
      <c r="T230" s="203" t="s">
        <v>515</v>
      </c>
      <c r="U230" s="47">
        <v>44012</v>
      </c>
      <c r="V230" s="29"/>
      <c r="W230" s="29"/>
      <c r="X230" s="32"/>
      <c r="Y230" s="32"/>
      <c r="Z230" s="29"/>
      <c r="AA230" s="87"/>
      <c r="AB230" s="29"/>
      <c r="AC230" s="29"/>
      <c r="AD230" s="29"/>
      <c r="AE230" s="214"/>
    </row>
    <row r="231" s="2" customFormat="1" ht="18" customHeight="1" spans="1:31">
      <c r="A231" s="32">
        <v>193</v>
      </c>
      <c r="B231" s="32" t="s">
        <v>316</v>
      </c>
      <c r="C231" s="32">
        <v>261.23</v>
      </c>
      <c r="D231" s="161">
        <f t="shared" si="90"/>
        <v>7836.9</v>
      </c>
      <c r="E231" s="162">
        <f t="shared" si="91"/>
        <v>1959.225</v>
      </c>
      <c r="F231" s="156" t="s">
        <v>497</v>
      </c>
      <c r="G231" s="157">
        <f>'[1]6月'!I232</f>
        <v>0</v>
      </c>
      <c r="H231" s="157">
        <f>'[1]7月'!H232</f>
        <v>0</v>
      </c>
      <c r="I231" s="157">
        <f>'[1]7月'!I232</f>
        <v>0</v>
      </c>
      <c r="J231" s="29">
        <f>'[1]8月'!H231</f>
        <v>0</v>
      </c>
      <c r="K231" s="29">
        <f>'[1]8月'!I231</f>
        <v>0</v>
      </c>
      <c r="L231" s="29"/>
      <c r="M231" s="29"/>
      <c r="N231" s="29"/>
      <c r="O231" s="29"/>
      <c r="P231" s="29">
        <f t="shared" si="94"/>
        <v>0</v>
      </c>
      <c r="Q231" s="29">
        <f t="shared" si="92"/>
        <v>0</v>
      </c>
      <c r="R231" s="203" t="e">
        <f t="shared" si="88"/>
        <v>#DIV/0!</v>
      </c>
      <c r="S231" s="29" t="s">
        <v>426</v>
      </c>
      <c r="T231" s="203"/>
      <c r="U231" s="235">
        <f>'[1]6月'!L235</f>
        <v>44011</v>
      </c>
      <c r="V231" s="29" t="s">
        <v>534</v>
      </c>
      <c r="W231" s="29"/>
      <c r="X231" s="32"/>
      <c r="Y231" s="32"/>
      <c r="Z231" s="29"/>
      <c r="AA231" s="87"/>
      <c r="AB231" s="29"/>
      <c r="AC231" s="29"/>
      <c r="AD231" s="29"/>
      <c r="AE231" s="214"/>
    </row>
    <row r="232" s="2" customFormat="1" ht="18" customHeight="1" spans="1:31">
      <c r="A232" s="32">
        <v>194</v>
      </c>
      <c r="B232" s="32" t="s">
        <v>317</v>
      </c>
      <c r="C232" s="32">
        <v>307.3</v>
      </c>
      <c r="D232" s="161">
        <f t="shared" si="90"/>
        <v>9219</v>
      </c>
      <c r="E232" s="162">
        <f t="shared" si="91"/>
        <v>2304.75</v>
      </c>
      <c r="F232" s="156" t="s">
        <v>497</v>
      </c>
      <c r="G232" s="157">
        <f>'[1]6月'!I233</f>
        <v>0</v>
      </c>
      <c r="H232" s="157">
        <f>'[1]7月'!H233</f>
        <v>0</v>
      </c>
      <c r="I232" s="157">
        <f>'[1]7月'!I233</f>
        <v>0</v>
      </c>
      <c r="J232" s="29">
        <f>'[1]8月'!H232</f>
        <v>0</v>
      </c>
      <c r="K232" s="29">
        <f>'[1]8月'!I232</f>
        <v>0</v>
      </c>
      <c r="L232" s="29"/>
      <c r="M232" s="29"/>
      <c r="N232" s="29"/>
      <c r="O232" s="29"/>
      <c r="P232" s="29">
        <f t="shared" si="94"/>
        <v>0</v>
      </c>
      <c r="Q232" s="29">
        <f t="shared" si="92"/>
        <v>0</v>
      </c>
      <c r="R232" s="203" t="e">
        <f t="shared" si="88"/>
        <v>#DIV/0!</v>
      </c>
      <c r="S232" s="29"/>
      <c r="T232" s="203"/>
      <c r="U232" s="203"/>
      <c r="V232" s="29"/>
      <c r="W232" s="29"/>
      <c r="X232" s="32"/>
      <c r="Y232" s="32"/>
      <c r="Z232" s="47"/>
      <c r="AA232" s="87"/>
      <c r="AB232" s="54">
        <v>43811</v>
      </c>
      <c r="AC232" s="63">
        <v>72617580</v>
      </c>
      <c r="AD232" s="29"/>
      <c r="AE232" s="214"/>
    </row>
    <row r="233" s="2" customFormat="1" ht="18" customHeight="1" spans="1:31">
      <c r="A233" s="32">
        <v>195</v>
      </c>
      <c r="B233" s="32" t="s">
        <v>318</v>
      </c>
      <c r="C233" s="32">
        <v>344.16</v>
      </c>
      <c r="D233" s="161">
        <f t="shared" si="90"/>
        <v>10324.8</v>
      </c>
      <c r="E233" s="162">
        <f t="shared" si="91"/>
        <v>2581.2</v>
      </c>
      <c r="F233" s="156" t="s">
        <v>497</v>
      </c>
      <c r="G233" s="157">
        <f>'[1]6月'!I234</f>
        <v>0</v>
      </c>
      <c r="H233" s="157">
        <f>'[1]7月'!H234</f>
        <v>0</v>
      </c>
      <c r="I233" s="157">
        <f>'[1]7月'!I234</f>
        <v>0</v>
      </c>
      <c r="J233" s="29">
        <f>'[1]8月'!H233</f>
        <v>0</v>
      </c>
      <c r="K233" s="29">
        <f>'[1]8月'!I233</f>
        <v>0</v>
      </c>
      <c r="L233" s="29"/>
      <c r="M233" s="29"/>
      <c r="N233" s="29"/>
      <c r="O233" s="29"/>
      <c r="P233" s="29">
        <f t="shared" si="94"/>
        <v>0</v>
      </c>
      <c r="Q233" s="29">
        <f t="shared" si="92"/>
        <v>0</v>
      </c>
      <c r="R233" s="203" t="e">
        <f t="shared" si="88"/>
        <v>#DIV/0!</v>
      </c>
      <c r="S233" s="29"/>
      <c r="T233" s="203"/>
      <c r="U233" s="203"/>
      <c r="V233" s="29"/>
      <c r="W233" s="29"/>
      <c r="X233" s="32"/>
      <c r="Y233" s="32"/>
      <c r="Z233" s="47"/>
      <c r="AA233" s="87"/>
      <c r="AB233" s="29"/>
      <c r="AC233" s="29"/>
      <c r="AD233" s="29"/>
      <c r="AE233" s="214"/>
    </row>
    <row r="234" s="2" customFormat="1" ht="18" customHeight="1" spans="1:31">
      <c r="A234" s="32">
        <v>196</v>
      </c>
      <c r="B234" s="32" t="s">
        <v>319</v>
      </c>
      <c r="C234" s="32">
        <v>287.35</v>
      </c>
      <c r="D234" s="161">
        <f t="shared" si="90"/>
        <v>8620.5</v>
      </c>
      <c r="E234" s="162">
        <f t="shared" si="91"/>
        <v>2155.125</v>
      </c>
      <c r="F234" s="156">
        <f>'[1]6月'!H235</f>
        <v>298.3</v>
      </c>
      <c r="G234" s="157">
        <f>'[1]6月'!I235</f>
        <v>298.3</v>
      </c>
      <c r="H234" s="157">
        <f>'[1]7月'!H235</f>
        <v>763.8</v>
      </c>
      <c r="I234" s="157">
        <f>'[1]7月'!I235</f>
        <v>763.8</v>
      </c>
      <c r="J234" s="29">
        <f>'[1]8月'!H234</f>
        <v>843.6</v>
      </c>
      <c r="K234" s="29">
        <f>'[1]8月'!I234</f>
        <v>843.6</v>
      </c>
      <c r="L234" s="29">
        <v>197.6</v>
      </c>
      <c r="M234" s="29">
        <v>197.6</v>
      </c>
      <c r="N234" s="29"/>
      <c r="O234" s="29"/>
      <c r="P234" s="29">
        <f>F234+H234+J234+L234+N234</f>
        <v>2103.3</v>
      </c>
      <c r="Q234" s="29">
        <f t="shared" si="92"/>
        <v>2103.3</v>
      </c>
      <c r="R234" s="203">
        <f t="shared" si="88"/>
        <v>1</v>
      </c>
      <c r="S234" s="29" t="s">
        <v>430</v>
      </c>
      <c r="T234" s="203" t="s">
        <v>21</v>
      </c>
      <c r="U234" s="47">
        <v>44064</v>
      </c>
      <c r="V234" s="29"/>
      <c r="W234" s="29"/>
      <c r="X234" s="32"/>
      <c r="Y234" s="32"/>
      <c r="Z234" s="29"/>
      <c r="AA234" s="87"/>
      <c r="AB234" s="29"/>
      <c r="AC234" s="29"/>
      <c r="AD234" s="29"/>
      <c r="AE234" s="214"/>
    </row>
    <row r="235" s="2" customFormat="1" ht="18" customHeight="1" spans="1:31">
      <c r="A235" s="32">
        <v>197</v>
      </c>
      <c r="B235" s="32" t="s">
        <v>320</v>
      </c>
      <c r="C235" s="32">
        <v>287.49</v>
      </c>
      <c r="D235" s="161">
        <f t="shared" si="90"/>
        <v>8624.7</v>
      </c>
      <c r="E235" s="162">
        <f t="shared" si="91"/>
        <v>2156.175</v>
      </c>
      <c r="F235" s="156" t="s">
        <v>497</v>
      </c>
      <c r="G235" s="157">
        <f>'[1]6月'!I236</f>
        <v>0</v>
      </c>
      <c r="H235" s="157">
        <f>'[1]7月'!H236</f>
        <v>0</v>
      </c>
      <c r="I235" s="157">
        <f>'[1]7月'!I236</f>
        <v>0</v>
      </c>
      <c r="J235" s="29">
        <f>'[1]8月'!H235</f>
        <v>0</v>
      </c>
      <c r="K235" s="29">
        <f>'[1]8月'!I235</f>
        <v>0</v>
      </c>
      <c r="L235" s="29"/>
      <c r="M235" s="29"/>
      <c r="N235" s="29"/>
      <c r="O235" s="29"/>
      <c r="P235" s="29">
        <f>IFERROR(O235*1.9,0)</f>
        <v>0</v>
      </c>
      <c r="Q235" s="29">
        <f t="shared" si="92"/>
        <v>0</v>
      </c>
      <c r="R235" s="203" t="e">
        <f t="shared" si="88"/>
        <v>#DIV/0!</v>
      </c>
      <c r="S235" s="29"/>
      <c r="T235" s="203"/>
      <c r="U235" s="203"/>
      <c r="V235" s="29"/>
      <c r="W235" s="29"/>
      <c r="X235" s="32"/>
      <c r="Y235" s="32"/>
      <c r="Z235" s="47"/>
      <c r="AA235" s="29"/>
      <c r="AB235" s="29"/>
      <c r="AC235" s="29"/>
      <c r="AD235" s="29"/>
      <c r="AE235" s="214"/>
    </row>
    <row r="236" s="2" customFormat="1" ht="18" customHeight="1" spans="1:31">
      <c r="A236" s="32">
        <v>198</v>
      </c>
      <c r="B236" s="32" t="s">
        <v>321</v>
      </c>
      <c r="C236" s="32">
        <v>342.3</v>
      </c>
      <c r="D236" s="161">
        <f t="shared" si="90"/>
        <v>10269</v>
      </c>
      <c r="E236" s="162">
        <f t="shared" si="91"/>
        <v>2567.25</v>
      </c>
      <c r="F236" s="156" t="s">
        <v>497</v>
      </c>
      <c r="G236" s="157">
        <f>'[1]6月'!I237</f>
        <v>0</v>
      </c>
      <c r="H236" s="157">
        <f>'[1]7月'!H237</f>
        <v>0</v>
      </c>
      <c r="I236" s="157">
        <f>'[1]7月'!I237</f>
        <v>0</v>
      </c>
      <c r="J236" s="29">
        <f>'[1]8月'!H236</f>
        <v>0</v>
      </c>
      <c r="K236" s="29">
        <f>'[1]8月'!I236</f>
        <v>0</v>
      </c>
      <c r="L236" s="29"/>
      <c r="M236" s="29"/>
      <c r="N236" s="29"/>
      <c r="O236" s="29"/>
      <c r="P236" s="29">
        <f>IFERROR(O236*1.9,0)</f>
        <v>0</v>
      </c>
      <c r="Q236" s="29">
        <f t="shared" si="92"/>
        <v>0</v>
      </c>
      <c r="R236" s="203" t="e">
        <f t="shared" si="88"/>
        <v>#DIV/0!</v>
      </c>
      <c r="S236" s="29" t="s">
        <v>498</v>
      </c>
      <c r="T236" s="203" t="s">
        <v>21</v>
      </c>
      <c r="U236" s="235">
        <f>'[1]6月'!L240</f>
        <v>44004</v>
      </c>
      <c r="V236" s="29"/>
      <c r="W236" s="29"/>
      <c r="X236" s="32"/>
      <c r="Y236" s="32"/>
      <c r="Z236" s="47"/>
      <c r="AA236" s="87"/>
      <c r="AB236" s="29"/>
      <c r="AC236" s="29"/>
      <c r="AD236" s="29"/>
      <c r="AE236" s="214"/>
    </row>
    <row r="237" s="2" customFormat="1" ht="18" customHeight="1" spans="1:31">
      <c r="A237" s="32">
        <v>199</v>
      </c>
      <c r="B237" s="32" t="s">
        <v>322</v>
      </c>
      <c r="C237" s="32">
        <v>380.43</v>
      </c>
      <c r="D237" s="161">
        <f t="shared" si="90"/>
        <v>11412.9</v>
      </c>
      <c r="E237" s="162">
        <f t="shared" si="91"/>
        <v>2853.225</v>
      </c>
      <c r="F237" s="156">
        <f>'[1]6月'!H238</f>
        <v>2067.2</v>
      </c>
      <c r="G237" s="157">
        <f>'[1]6月'!I238</f>
        <v>0</v>
      </c>
      <c r="H237" s="157">
        <f>'[1]7月'!H238</f>
        <v>7410</v>
      </c>
      <c r="I237" s="157">
        <f>'[1]7月'!I238</f>
        <v>0</v>
      </c>
      <c r="J237" s="29">
        <f>'[1]8月'!H237</f>
        <v>8548.1</v>
      </c>
      <c r="K237" s="29">
        <f>'[1]8月'!I237</f>
        <v>0</v>
      </c>
      <c r="L237" s="29"/>
      <c r="M237" s="29"/>
      <c r="N237" s="29"/>
      <c r="O237" s="29">
        <v>11412.9</v>
      </c>
      <c r="P237" s="29">
        <v>11412.9</v>
      </c>
      <c r="Q237" s="29">
        <f t="shared" si="92"/>
        <v>11412.9</v>
      </c>
      <c r="R237" s="203">
        <f t="shared" si="88"/>
        <v>1</v>
      </c>
      <c r="S237" s="29" t="s">
        <v>418</v>
      </c>
      <c r="T237" s="203" t="s">
        <v>511</v>
      </c>
      <c r="U237" s="47">
        <v>44140</v>
      </c>
      <c r="V237" s="29"/>
      <c r="W237" s="29"/>
      <c r="X237" s="32"/>
      <c r="Y237" s="32"/>
      <c r="Z237" s="29"/>
      <c r="AA237" s="87"/>
      <c r="AB237" s="29"/>
      <c r="AC237" s="29"/>
      <c r="AD237" s="29"/>
      <c r="AE237" s="214"/>
    </row>
    <row r="238" s="2" customFormat="1" ht="18" customHeight="1" spans="1:31">
      <c r="A238" s="32">
        <v>200</v>
      </c>
      <c r="B238" s="32" t="s">
        <v>325</v>
      </c>
      <c r="C238" s="32">
        <v>335.91</v>
      </c>
      <c r="D238" s="161">
        <f t="shared" si="90"/>
        <v>10077.3</v>
      </c>
      <c r="E238" s="162">
        <f t="shared" si="91"/>
        <v>2519.325</v>
      </c>
      <c r="F238" s="156">
        <f>'[1]6月'!H239</f>
        <v>1105.8</v>
      </c>
      <c r="G238" s="157">
        <f>'[1]6月'!I239</f>
        <v>0</v>
      </c>
      <c r="H238" s="157">
        <f>'[1]7月'!H239</f>
        <v>2561.2</v>
      </c>
      <c r="I238" s="157">
        <f>'[1]7月'!I239</f>
        <v>0</v>
      </c>
      <c r="J238" s="29">
        <f>'[1]8月'!H238</f>
        <v>2456.7</v>
      </c>
      <c r="K238" s="29">
        <f>'[1]8月'!I238</f>
        <v>0</v>
      </c>
      <c r="L238" s="29">
        <v>1753.7</v>
      </c>
      <c r="M238" s="29"/>
      <c r="N238" s="29">
        <v>293.5</v>
      </c>
      <c r="O238" s="29"/>
      <c r="P238" s="29">
        <f>F238+H238+J238+L238+N238</f>
        <v>8170.9</v>
      </c>
      <c r="Q238" s="29">
        <v>8170.9</v>
      </c>
      <c r="R238" s="203">
        <f t="shared" si="88"/>
        <v>1</v>
      </c>
      <c r="S238" s="29" t="s">
        <v>430</v>
      </c>
      <c r="T238" s="203" t="s">
        <v>511</v>
      </c>
      <c r="U238" s="47">
        <v>44147</v>
      </c>
      <c r="V238" s="29"/>
      <c r="W238" s="29"/>
      <c r="X238" s="32"/>
      <c r="Y238" s="32"/>
      <c r="Z238" s="29"/>
      <c r="AA238" s="87"/>
      <c r="AB238" s="29"/>
      <c r="AC238" s="29"/>
      <c r="AD238" s="29"/>
      <c r="AE238" s="214"/>
    </row>
    <row r="239" s="2" customFormat="1" ht="18" customHeight="1" spans="1:31">
      <c r="A239" s="32">
        <v>201</v>
      </c>
      <c r="B239" s="32" t="s">
        <v>326</v>
      </c>
      <c r="C239" s="32">
        <v>284.52</v>
      </c>
      <c r="D239" s="161">
        <f t="shared" si="90"/>
        <v>8535.6</v>
      </c>
      <c r="E239" s="162">
        <f t="shared" si="91"/>
        <v>2133.9</v>
      </c>
      <c r="F239" s="156">
        <f>'[1]6月'!H240</f>
        <v>533.9</v>
      </c>
      <c r="G239" s="157">
        <f>'[1]6月'!I240</f>
        <v>533.9</v>
      </c>
      <c r="H239" s="157" t="s">
        <v>497</v>
      </c>
      <c r="I239" s="157">
        <f>'[1]7月'!I240</f>
        <v>0</v>
      </c>
      <c r="J239" s="29"/>
      <c r="K239" s="29">
        <f>'[1]8月'!I239</f>
        <v>0</v>
      </c>
      <c r="L239" s="29"/>
      <c r="M239" s="29"/>
      <c r="N239" s="29"/>
      <c r="O239" s="29"/>
      <c r="P239" s="29">
        <f>F239</f>
        <v>533.9</v>
      </c>
      <c r="Q239" s="29">
        <f t="shared" ref="Q239:Q246" si="95">G239+I239+K239+M239+O239</f>
        <v>533.9</v>
      </c>
      <c r="R239" s="203">
        <f t="shared" si="88"/>
        <v>1</v>
      </c>
      <c r="S239" s="29" t="s">
        <v>426</v>
      </c>
      <c r="T239" s="203"/>
      <c r="U239" s="47">
        <v>44004</v>
      </c>
      <c r="V239" s="29"/>
      <c r="W239" s="29"/>
      <c r="X239" s="274"/>
      <c r="Y239" s="274"/>
      <c r="Z239" s="47"/>
      <c r="AA239" s="87"/>
      <c r="AB239" s="29"/>
      <c r="AC239" s="29"/>
      <c r="AD239" s="29"/>
      <c r="AE239" s="214"/>
    </row>
    <row r="240" s="2" customFormat="1" ht="18" customHeight="1" spans="1:31">
      <c r="A240" s="32">
        <v>202</v>
      </c>
      <c r="B240" s="32" t="s">
        <v>329</v>
      </c>
      <c r="C240" s="32">
        <v>284.66</v>
      </c>
      <c r="D240" s="161">
        <f t="shared" si="90"/>
        <v>8539.8</v>
      </c>
      <c r="E240" s="162">
        <f t="shared" si="91"/>
        <v>2134.95</v>
      </c>
      <c r="F240" s="156">
        <f>'[1]6月'!H241</f>
        <v>1776.5</v>
      </c>
      <c r="G240" s="157">
        <f>'[1]6月'!I241</f>
        <v>0</v>
      </c>
      <c r="H240" s="157">
        <f>'[1]7月'!H241</f>
        <v>4997</v>
      </c>
      <c r="I240" s="157">
        <f>'[1]7月'!I241</f>
        <v>0</v>
      </c>
      <c r="J240" s="29">
        <f>'[1]8月'!H240</f>
        <v>5111</v>
      </c>
      <c r="K240" s="29">
        <f>'[1]8月'!I240</f>
        <v>8539.8</v>
      </c>
      <c r="L240" s="29"/>
      <c r="M240" s="29"/>
      <c r="N240" s="29"/>
      <c r="O240" s="29"/>
      <c r="P240" s="29">
        <f>D240</f>
        <v>8539.8</v>
      </c>
      <c r="Q240" s="29">
        <f t="shared" si="95"/>
        <v>8539.8</v>
      </c>
      <c r="R240" s="203">
        <f t="shared" si="88"/>
        <v>1</v>
      </c>
      <c r="S240" s="29" t="s">
        <v>418</v>
      </c>
      <c r="T240" s="203" t="s">
        <v>515</v>
      </c>
      <c r="U240" s="47">
        <v>44063</v>
      </c>
      <c r="V240" s="60"/>
      <c r="W240" s="29"/>
      <c r="X240" s="29"/>
      <c r="Y240" s="32"/>
      <c r="Z240" s="54"/>
      <c r="AA240" s="62"/>
      <c r="AB240" s="29"/>
      <c r="AC240" s="29"/>
      <c r="AD240" s="29"/>
      <c r="AE240" s="214"/>
    </row>
    <row r="241" s="2" customFormat="1" ht="18" customHeight="1" spans="1:31">
      <c r="A241" s="32">
        <v>203</v>
      </c>
      <c r="B241" s="32" t="s">
        <v>330</v>
      </c>
      <c r="C241" s="32">
        <v>335.4</v>
      </c>
      <c r="D241" s="161">
        <f t="shared" si="90"/>
        <v>10062</v>
      </c>
      <c r="E241" s="162">
        <f t="shared" si="91"/>
        <v>2515.5</v>
      </c>
      <c r="F241" s="156">
        <f>'[1]6月'!H242</f>
        <v>1.9</v>
      </c>
      <c r="G241" s="157">
        <f>'[1]6月'!I242</f>
        <v>0</v>
      </c>
      <c r="H241" s="157">
        <v>2519.325</v>
      </c>
      <c r="I241" s="157">
        <f>'[1]7月'!I242</f>
        <v>0</v>
      </c>
      <c r="J241" s="29">
        <v>2519.325</v>
      </c>
      <c r="K241" s="29">
        <f>'[1]8月'!I241</f>
        <v>0</v>
      </c>
      <c r="L241" s="29" t="s">
        <v>497</v>
      </c>
      <c r="M241" s="29"/>
      <c r="N241" s="29"/>
      <c r="O241" s="29"/>
      <c r="P241" s="29">
        <f>H241+J241</f>
        <v>5038.65</v>
      </c>
      <c r="Q241" s="29">
        <v>5038.65</v>
      </c>
      <c r="R241" s="203">
        <f t="shared" si="88"/>
        <v>1</v>
      </c>
      <c r="S241" s="29" t="s">
        <v>535</v>
      </c>
      <c r="T241" s="203" t="s">
        <v>21</v>
      </c>
      <c r="U241" s="235">
        <v>44141</v>
      </c>
      <c r="V241" s="29"/>
      <c r="W241" s="29"/>
      <c r="X241" s="32"/>
      <c r="Y241" s="32"/>
      <c r="Z241" s="29"/>
      <c r="AA241" s="87"/>
      <c r="AB241" s="29"/>
      <c r="AC241" s="29"/>
      <c r="AD241" s="29"/>
      <c r="AE241" s="214"/>
    </row>
    <row r="242" s="2" customFormat="1" ht="18" customHeight="1" spans="1:31">
      <c r="A242" s="32">
        <v>204</v>
      </c>
      <c r="B242" s="32" t="s">
        <v>332</v>
      </c>
      <c r="C242" s="32">
        <v>344.16</v>
      </c>
      <c r="D242" s="161">
        <f t="shared" si="90"/>
        <v>10324.8</v>
      </c>
      <c r="E242" s="162">
        <f t="shared" si="91"/>
        <v>2581.2</v>
      </c>
      <c r="F242" s="156" t="s">
        <v>497</v>
      </c>
      <c r="G242" s="157">
        <f>'[1]6月'!I243</f>
        <v>0</v>
      </c>
      <c r="H242" s="157">
        <f>'[1]7月'!H243</f>
        <v>0</v>
      </c>
      <c r="I242" s="157">
        <f>'[1]7月'!I243</f>
        <v>0</v>
      </c>
      <c r="J242" s="29">
        <v>818.9</v>
      </c>
      <c r="K242" s="29">
        <v>0</v>
      </c>
      <c r="L242" s="29">
        <v>1776.5</v>
      </c>
      <c r="M242" s="29">
        <v>2595.4</v>
      </c>
      <c r="N242" s="29">
        <v>501.6</v>
      </c>
      <c r="O242" s="29">
        <v>501.6</v>
      </c>
      <c r="P242" s="29">
        <f>J242+L242+N242</f>
        <v>3097</v>
      </c>
      <c r="Q242" s="29">
        <f t="shared" si="95"/>
        <v>3097</v>
      </c>
      <c r="R242" s="203">
        <f t="shared" si="88"/>
        <v>1</v>
      </c>
      <c r="S242" s="29"/>
      <c r="T242" s="203"/>
      <c r="U242" s="203"/>
      <c r="V242" s="29"/>
      <c r="W242" s="29"/>
      <c r="X242" s="32"/>
      <c r="Y242" s="32"/>
      <c r="Z242" s="29"/>
      <c r="AA242" s="87"/>
      <c r="AB242" s="29"/>
      <c r="AC242" s="29"/>
      <c r="AD242" s="29"/>
      <c r="AE242" s="214"/>
    </row>
    <row r="243" s="2" customFormat="1" ht="18" customHeight="1" spans="1:31">
      <c r="A243" s="32">
        <v>205</v>
      </c>
      <c r="B243" s="32" t="s">
        <v>333</v>
      </c>
      <c r="C243" s="32">
        <v>287.35</v>
      </c>
      <c r="D243" s="161">
        <f t="shared" si="90"/>
        <v>8620.5</v>
      </c>
      <c r="E243" s="162">
        <f t="shared" si="91"/>
        <v>2155.125</v>
      </c>
      <c r="F243" s="156">
        <f>'[1]6月'!H244</f>
        <v>832.2</v>
      </c>
      <c r="G243" s="157">
        <v>0</v>
      </c>
      <c r="H243" s="157">
        <f>'[1]7月'!H244</f>
        <v>1888.6</v>
      </c>
      <c r="I243" s="157">
        <v>0</v>
      </c>
      <c r="J243" s="29">
        <f>'[1]8月'!H243</f>
        <v>2065.3</v>
      </c>
      <c r="K243" s="29">
        <v>4786.1</v>
      </c>
      <c r="L243" s="29">
        <v>1069.7</v>
      </c>
      <c r="M243" s="29"/>
      <c r="N243" s="29">
        <v>539.6</v>
      </c>
      <c r="O243" s="29">
        <v>1609.3</v>
      </c>
      <c r="P243" s="29">
        <f t="shared" ref="P243:P245" si="96">F243+H243+J243+L243+N243</f>
        <v>6395.4</v>
      </c>
      <c r="Q243" s="29">
        <f t="shared" si="95"/>
        <v>6395.4</v>
      </c>
      <c r="R243" s="203">
        <f t="shared" si="88"/>
        <v>1</v>
      </c>
      <c r="S243" s="29"/>
      <c r="T243" s="203"/>
      <c r="U243" s="203" t="s">
        <v>21</v>
      </c>
      <c r="V243" s="29"/>
      <c r="W243" s="29"/>
      <c r="X243" s="32"/>
      <c r="Y243" s="32"/>
      <c r="Z243" s="29"/>
      <c r="AA243" s="87"/>
      <c r="AB243" s="29"/>
      <c r="AC243" s="29"/>
      <c r="AD243" s="29"/>
      <c r="AE243" s="214"/>
    </row>
    <row r="244" s="2" customFormat="1" ht="18" customHeight="1" spans="1:31">
      <c r="A244" s="32">
        <v>206</v>
      </c>
      <c r="B244" s="32" t="s">
        <v>334</v>
      </c>
      <c r="C244" s="32">
        <v>287.49</v>
      </c>
      <c r="D244" s="161">
        <f t="shared" si="90"/>
        <v>8624.7</v>
      </c>
      <c r="E244" s="162">
        <f t="shared" si="91"/>
        <v>2156.175</v>
      </c>
      <c r="F244" s="156">
        <f>'[1]6月'!H245</f>
        <v>666.9</v>
      </c>
      <c r="G244" s="157">
        <f>'[1]6月'!I245</f>
        <v>666.9</v>
      </c>
      <c r="H244" s="157">
        <f>'[1]7月'!H245</f>
        <v>1472.5</v>
      </c>
      <c r="I244" s="157">
        <f>'[1]7月'!I245</f>
        <v>1472.5</v>
      </c>
      <c r="J244" s="29">
        <f>'[1]8月'!H244</f>
        <v>2283.8</v>
      </c>
      <c r="K244" s="29">
        <f>'[1]8月'!I244</f>
        <v>2283.8</v>
      </c>
      <c r="L244" s="29">
        <v>480.07</v>
      </c>
      <c r="M244" s="29">
        <v>480.7</v>
      </c>
      <c r="N244" s="29">
        <v>2468.1</v>
      </c>
      <c r="O244" s="29">
        <v>2468.1</v>
      </c>
      <c r="P244" s="29">
        <f t="shared" si="96"/>
        <v>7371.37</v>
      </c>
      <c r="Q244" s="29">
        <f t="shared" si="95"/>
        <v>7372</v>
      </c>
      <c r="R244" s="203">
        <f t="shared" si="88"/>
        <v>1.00008546579537</v>
      </c>
      <c r="S244" s="29" t="s">
        <v>430</v>
      </c>
      <c r="T244" s="203"/>
      <c r="U244" s="47">
        <v>44133</v>
      </c>
      <c r="V244" s="29"/>
      <c r="W244" s="29"/>
      <c r="X244" s="30"/>
      <c r="Y244" s="29"/>
      <c r="Z244" s="47"/>
      <c r="AA244" s="87"/>
      <c r="AB244" s="29"/>
      <c r="AC244" s="29"/>
      <c r="AD244" s="29"/>
      <c r="AE244" s="214"/>
    </row>
    <row r="245" s="1" customFormat="1" ht="18" customHeight="1" spans="1:31">
      <c r="A245" s="37">
        <v>207</v>
      </c>
      <c r="B245" s="37" t="s">
        <v>335</v>
      </c>
      <c r="C245" s="37">
        <v>342.3</v>
      </c>
      <c r="D245" s="170">
        <f t="shared" si="90"/>
        <v>10269</v>
      </c>
      <c r="E245" s="171">
        <f t="shared" si="91"/>
        <v>2567.25</v>
      </c>
      <c r="F245" s="172">
        <f>'[1]6月'!H246</f>
        <v>685.9</v>
      </c>
      <c r="G245" s="173">
        <f>'[1]6月'!I246</f>
        <v>0</v>
      </c>
      <c r="H245" s="173">
        <f>'[1]7月'!H246</f>
        <v>2394</v>
      </c>
      <c r="I245" s="173">
        <f>'[1]7月'!I246</f>
        <v>0</v>
      </c>
      <c r="J245" s="66">
        <f>'[1]8月'!H245</f>
        <v>714.4</v>
      </c>
      <c r="K245" s="66">
        <f>'[1]8月'!I245</f>
        <v>0</v>
      </c>
      <c r="L245" s="66"/>
      <c r="M245" s="66"/>
      <c r="N245" s="66"/>
      <c r="O245" s="66"/>
      <c r="P245" s="116">
        <f t="shared" si="96"/>
        <v>3794.3</v>
      </c>
      <c r="Q245" s="116">
        <f t="shared" si="95"/>
        <v>0</v>
      </c>
      <c r="R245" s="205">
        <f t="shared" si="88"/>
        <v>0</v>
      </c>
      <c r="S245" s="34"/>
      <c r="T245" s="205"/>
      <c r="U245" s="205"/>
      <c r="V245" s="34"/>
      <c r="W245" s="34"/>
      <c r="X245" s="37"/>
      <c r="Y245" s="37"/>
      <c r="Z245" s="34"/>
      <c r="AA245" s="101"/>
      <c r="AB245" s="34"/>
      <c r="AC245" s="34"/>
      <c r="AD245" s="34"/>
      <c r="AE245" s="138"/>
    </row>
    <row r="246" s="2" customFormat="1" ht="18" customHeight="1" spans="1:31">
      <c r="A246" s="32">
        <v>208</v>
      </c>
      <c r="B246" s="32" t="s">
        <v>336</v>
      </c>
      <c r="C246" s="32">
        <v>380.43</v>
      </c>
      <c r="D246" s="161">
        <f t="shared" si="90"/>
        <v>11412.9</v>
      </c>
      <c r="E246" s="162">
        <f t="shared" si="91"/>
        <v>2853.225</v>
      </c>
      <c r="F246" s="156" t="s">
        <v>497</v>
      </c>
      <c r="G246" s="157">
        <f>'[1]6月'!I247</f>
        <v>0</v>
      </c>
      <c r="H246" s="157">
        <f>'[1]7月'!H247</f>
        <v>0</v>
      </c>
      <c r="I246" s="157">
        <f>'[1]7月'!I247</f>
        <v>0</v>
      </c>
      <c r="J246" s="29">
        <f>'[1]8月'!H246</f>
        <v>0</v>
      </c>
      <c r="K246" s="29">
        <f>'[1]8月'!I246</f>
        <v>0</v>
      </c>
      <c r="L246" s="29"/>
      <c r="M246" s="29"/>
      <c r="N246" s="29"/>
      <c r="O246" s="29"/>
      <c r="P246" s="29">
        <f t="shared" ref="P246:P250" si="97">IFERROR(O246*1.9,0)</f>
        <v>0</v>
      </c>
      <c r="Q246" s="29">
        <f t="shared" si="95"/>
        <v>0</v>
      </c>
      <c r="R246" s="203" t="e">
        <f t="shared" si="88"/>
        <v>#DIV/0!</v>
      </c>
      <c r="S246" s="29"/>
      <c r="T246" s="203"/>
      <c r="U246" s="203"/>
      <c r="V246" s="29"/>
      <c r="W246" s="29"/>
      <c r="X246" s="29"/>
      <c r="Y246" s="29"/>
      <c r="Z246" s="54"/>
      <c r="AA246" s="62"/>
      <c r="AB246" s="29"/>
      <c r="AC246" s="29"/>
      <c r="AD246" s="29"/>
      <c r="AE246" s="214"/>
    </row>
    <row r="247" s="2" customFormat="1" ht="18" customHeight="1" spans="1:31">
      <c r="A247" s="32">
        <v>209</v>
      </c>
      <c r="B247" s="32" t="s">
        <v>338</v>
      </c>
      <c r="C247" s="32">
        <v>335.91</v>
      </c>
      <c r="D247" s="161">
        <f t="shared" si="90"/>
        <v>10077.3</v>
      </c>
      <c r="E247" s="162">
        <f t="shared" si="91"/>
        <v>2519.325</v>
      </c>
      <c r="F247" s="156"/>
      <c r="G247" s="157">
        <f>'[1]6月'!I248</f>
        <v>0</v>
      </c>
      <c r="H247" s="157"/>
      <c r="I247" s="157">
        <f>'[1]7月'!I248</f>
        <v>0</v>
      </c>
      <c r="J247" s="29"/>
      <c r="K247" s="29">
        <f>'[1]8月'!I247</f>
        <v>0</v>
      </c>
      <c r="L247" s="29"/>
      <c r="M247" s="29"/>
      <c r="N247" s="29"/>
      <c r="O247" s="29"/>
      <c r="P247" s="29">
        <v>10077.3</v>
      </c>
      <c r="Q247" s="29">
        <v>10077.3</v>
      </c>
      <c r="R247" s="203">
        <f t="shared" si="88"/>
        <v>1</v>
      </c>
      <c r="S247" s="29" t="s">
        <v>418</v>
      </c>
      <c r="T247" s="203" t="s">
        <v>21</v>
      </c>
      <c r="U247" s="47">
        <v>44089</v>
      </c>
      <c r="V247" s="29"/>
      <c r="W247" s="29"/>
      <c r="X247" s="29"/>
      <c r="Y247" s="29"/>
      <c r="Z247" s="29"/>
      <c r="AA247" s="87"/>
      <c r="AB247" s="29"/>
      <c r="AC247" s="29"/>
      <c r="AD247" s="29"/>
      <c r="AE247" s="214"/>
    </row>
    <row r="248" s="2" customFormat="1" ht="18" customHeight="1" spans="1:31">
      <c r="A248" s="32">
        <v>210</v>
      </c>
      <c r="B248" s="32" t="s">
        <v>339</v>
      </c>
      <c r="C248" s="32">
        <v>284.52</v>
      </c>
      <c r="D248" s="161">
        <f t="shared" si="90"/>
        <v>8535.6</v>
      </c>
      <c r="E248" s="162">
        <f t="shared" si="91"/>
        <v>2133.9</v>
      </c>
      <c r="F248" s="156" t="s">
        <v>497</v>
      </c>
      <c r="G248" s="157">
        <f>'[1]6月'!I249</f>
        <v>0</v>
      </c>
      <c r="H248" s="157">
        <f>'[1]7月'!H249</f>
        <v>0</v>
      </c>
      <c r="I248" s="157">
        <f>'[1]7月'!I249</f>
        <v>0</v>
      </c>
      <c r="J248" s="29">
        <f>'[1]8月'!H248</f>
        <v>0</v>
      </c>
      <c r="K248" s="29">
        <f>'[1]8月'!I248</f>
        <v>0</v>
      </c>
      <c r="L248" s="29"/>
      <c r="M248" s="29"/>
      <c r="N248" s="29"/>
      <c r="O248" s="29"/>
      <c r="P248" s="29">
        <f t="shared" si="97"/>
        <v>0</v>
      </c>
      <c r="Q248" s="29">
        <f t="shared" ref="Q248:Q253" si="98">G248+I248+K248+M248+O248</f>
        <v>0</v>
      </c>
      <c r="R248" s="203" t="e">
        <f t="shared" si="88"/>
        <v>#DIV/0!</v>
      </c>
      <c r="S248" s="29"/>
      <c r="T248" s="203"/>
      <c r="U248" s="203"/>
      <c r="V248" s="29"/>
      <c r="W248" s="29"/>
      <c r="X248" s="275"/>
      <c r="Y248" s="32"/>
      <c r="Z248" s="47"/>
      <c r="AA248" s="87"/>
      <c r="AB248" s="29"/>
      <c r="AC248" s="29"/>
      <c r="AD248" s="29"/>
      <c r="AE248" s="214"/>
    </row>
    <row r="249" s="2" customFormat="1" ht="18" customHeight="1" spans="1:31">
      <c r="A249" s="32">
        <v>211</v>
      </c>
      <c r="B249" s="32" t="s">
        <v>341</v>
      </c>
      <c r="C249" s="32">
        <v>284.66</v>
      </c>
      <c r="D249" s="161">
        <f t="shared" si="90"/>
        <v>8539.8</v>
      </c>
      <c r="E249" s="162">
        <f t="shared" si="91"/>
        <v>2134.95</v>
      </c>
      <c r="F249" s="156">
        <f>'[1]6月'!H250</f>
        <v>3342.1</v>
      </c>
      <c r="G249" s="157">
        <f>'[1]6月'!I250</f>
        <v>0</v>
      </c>
      <c r="H249" s="157">
        <f>'[1]7月'!H250</f>
        <v>6488.5</v>
      </c>
      <c r="I249" s="157">
        <f>'[1]7月'!I250</f>
        <v>0</v>
      </c>
      <c r="J249" s="29">
        <f>'[1]8月'!H249</f>
        <v>8322</v>
      </c>
      <c r="K249" s="29">
        <f>'[1]8月'!I249</f>
        <v>0</v>
      </c>
      <c r="L249" s="29"/>
      <c r="M249" s="29"/>
      <c r="N249" s="29"/>
      <c r="O249" s="29"/>
      <c r="P249" s="29">
        <v>8539.8</v>
      </c>
      <c r="Q249" s="29">
        <v>8535.9</v>
      </c>
      <c r="R249" s="203">
        <f t="shared" si="88"/>
        <v>0.999543314831729</v>
      </c>
      <c r="S249" s="29" t="s">
        <v>418</v>
      </c>
      <c r="T249" s="203" t="s">
        <v>511</v>
      </c>
      <c r="U249" s="47">
        <v>44146</v>
      </c>
      <c r="V249" s="29"/>
      <c r="W249" s="29"/>
      <c r="X249" s="32"/>
      <c r="Y249" s="32"/>
      <c r="Z249" s="47"/>
      <c r="AA249" s="87"/>
      <c r="AB249" s="29"/>
      <c r="AC249" s="29"/>
      <c r="AD249" s="29"/>
      <c r="AE249" s="214"/>
    </row>
    <row r="250" s="2" customFormat="1" ht="18" customHeight="1" spans="1:31">
      <c r="A250" s="32">
        <v>212</v>
      </c>
      <c r="B250" s="32" t="s">
        <v>342</v>
      </c>
      <c r="C250" s="32">
        <v>335.4</v>
      </c>
      <c r="D250" s="161">
        <f t="shared" si="90"/>
        <v>10062</v>
      </c>
      <c r="E250" s="162">
        <f t="shared" si="91"/>
        <v>2515.5</v>
      </c>
      <c r="F250" s="156" t="s">
        <v>497</v>
      </c>
      <c r="G250" s="157">
        <f>'[1]6月'!I251</f>
        <v>0</v>
      </c>
      <c r="H250" s="157">
        <f>'[1]7月'!H251</f>
        <v>0</v>
      </c>
      <c r="I250" s="157">
        <f>'[1]7月'!I251</f>
        <v>0</v>
      </c>
      <c r="J250" s="29">
        <f>'[1]8月'!H250</f>
        <v>0</v>
      </c>
      <c r="K250" s="29">
        <f>'[1]8月'!I250</f>
        <v>0</v>
      </c>
      <c r="L250" s="29"/>
      <c r="M250" s="29"/>
      <c r="N250" s="29"/>
      <c r="O250" s="29"/>
      <c r="P250" s="29">
        <f t="shared" si="97"/>
        <v>0</v>
      </c>
      <c r="Q250" s="29">
        <f t="shared" si="98"/>
        <v>0</v>
      </c>
      <c r="R250" s="203" t="e">
        <f t="shared" si="88"/>
        <v>#DIV/0!</v>
      </c>
      <c r="S250" s="29" t="s">
        <v>157</v>
      </c>
      <c r="T250" s="203"/>
      <c r="U250" s="203"/>
      <c r="V250" s="29"/>
      <c r="W250" s="29"/>
      <c r="X250" s="32"/>
      <c r="Y250" s="32"/>
      <c r="Z250" s="29"/>
      <c r="AA250" s="87"/>
      <c r="AB250" s="29"/>
      <c r="AC250" s="29"/>
      <c r="AD250" s="29"/>
      <c r="AE250" s="214"/>
    </row>
    <row r="251" s="2" customFormat="1" ht="18" customHeight="1" spans="1:31">
      <c r="A251" s="32">
        <v>213</v>
      </c>
      <c r="B251" s="32" t="s">
        <v>343</v>
      </c>
      <c r="C251" s="32">
        <v>344.16</v>
      </c>
      <c r="D251" s="161">
        <f t="shared" si="90"/>
        <v>10324.8</v>
      </c>
      <c r="E251" s="162">
        <f t="shared" si="91"/>
        <v>2581.2</v>
      </c>
      <c r="F251" s="156">
        <f>'[1]6月'!H252</f>
        <v>5090.1</v>
      </c>
      <c r="G251" s="157">
        <f>'[1]6月'!I252</f>
        <v>0</v>
      </c>
      <c r="H251" s="157">
        <f>'[1]7月'!H252</f>
        <v>1387</v>
      </c>
      <c r="I251" s="157">
        <f>'[1]7月'!I252</f>
        <v>0</v>
      </c>
      <c r="J251" s="29">
        <f>'[1]8月'!H251</f>
        <v>6902.7</v>
      </c>
      <c r="K251" s="29">
        <f>'[1]8月'!I251</f>
        <v>0</v>
      </c>
      <c r="L251" s="29"/>
      <c r="M251" s="29"/>
      <c r="N251" s="29"/>
      <c r="O251" s="29"/>
      <c r="P251" s="29">
        <v>10324.8</v>
      </c>
      <c r="Q251" s="29">
        <v>10324.8</v>
      </c>
      <c r="R251" s="203">
        <f t="shared" si="88"/>
        <v>1</v>
      </c>
      <c r="S251" s="29" t="s">
        <v>418</v>
      </c>
      <c r="T251" s="203" t="s">
        <v>511</v>
      </c>
      <c r="U251" s="234">
        <v>44165</v>
      </c>
      <c r="V251" s="29"/>
      <c r="W251" s="29"/>
      <c r="X251" s="32"/>
      <c r="Y251" s="32"/>
      <c r="Z251" s="29"/>
      <c r="AA251" s="87"/>
      <c r="AB251" s="29"/>
      <c r="AC251" s="29"/>
      <c r="AD251" s="29"/>
      <c r="AE251" s="214"/>
    </row>
    <row r="252" s="2" customFormat="1" ht="18" customHeight="1" spans="1:31">
      <c r="A252" s="32">
        <v>214</v>
      </c>
      <c r="B252" s="32" t="s">
        <v>344</v>
      </c>
      <c r="C252" s="32">
        <v>287.35</v>
      </c>
      <c r="D252" s="161">
        <f t="shared" si="90"/>
        <v>8620.5</v>
      </c>
      <c r="E252" s="162">
        <f t="shared" si="91"/>
        <v>2155.125</v>
      </c>
      <c r="F252" s="156" t="s">
        <v>497</v>
      </c>
      <c r="G252" s="157">
        <f>'[1]6月'!I253</f>
        <v>0</v>
      </c>
      <c r="H252" s="157"/>
      <c r="I252" s="157">
        <f>'[1]7月'!I253</f>
        <v>0</v>
      </c>
      <c r="J252" s="29">
        <v>4763.3</v>
      </c>
      <c r="K252" s="29">
        <f>'[1]8月'!I252</f>
        <v>0</v>
      </c>
      <c r="L252" s="29">
        <v>771.4</v>
      </c>
      <c r="M252" s="29"/>
      <c r="N252" s="29">
        <v>372.4</v>
      </c>
      <c r="O252" s="29"/>
      <c r="P252" s="29">
        <f>J252+L252+N252</f>
        <v>5907.1</v>
      </c>
      <c r="Q252" s="29">
        <v>5907.1</v>
      </c>
      <c r="R252" s="203">
        <f t="shared" si="88"/>
        <v>1</v>
      </c>
      <c r="S252" s="29" t="s">
        <v>430</v>
      </c>
      <c r="T252" s="203" t="s">
        <v>511</v>
      </c>
      <c r="U252" s="47">
        <v>44154</v>
      </c>
      <c r="V252" s="29"/>
      <c r="W252" s="29"/>
      <c r="X252" s="32"/>
      <c r="Y252" s="32"/>
      <c r="Z252" s="29"/>
      <c r="AA252" s="87"/>
      <c r="AB252" s="29"/>
      <c r="AC252" s="29"/>
      <c r="AD252" s="260" t="s">
        <v>533</v>
      </c>
      <c r="AE252" s="214"/>
    </row>
    <row r="253" s="2" customFormat="1" ht="18" customHeight="1" spans="1:31">
      <c r="A253" s="32">
        <v>215</v>
      </c>
      <c r="B253" s="32" t="s">
        <v>345</v>
      </c>
      <c r="C253" s="32">
        <v>287.49</v>
      </c>
      <c r="D253" s="161">
        <f t="shared" si="90"/>
        <v>8624.7</v>
      </c>
      <c r="E253" s="162">
        <f t="shared" si="91"/>
        <v>2156.175</v>
      </c>
      <c r="F253" s="156" t="s">
        <v>497</v>
      </c>
      <c r="G253" s="157">
        <f>'[1]6月'!I254</f>
        <v>0</v>
      </c>
      <c r="H253" s="157">
        <f>'[1]7月'!H254</f>
        <v>0</v>
      </c>
      <c r="I253" s="157">
        <f>'[1]7月'!I254</f>
        <v>0</v>
      </c>
      <c r="J253" s="29">
        <f>'[1]8月'!H253</f>
        <v>0</v>
      </c>
      <c r="K253" s="29">
        <f>'[1]8月'!I253</f>
        <v>0</v>
      </c>
      <c r="L253" s="29"/>
      <c r="M253" s="29"/>
      <c r="N253" s="29"/>
      <c r="O253" s="29"/>
      <c r="P253" s="29">
        <f>IFERROR(O253*1.9,0)</f>
        <v>0</v>
      </c>
      <c r="Q253" s="29">
        <f t="shared" si="98"/>
        <v>0</v>
      </c>
      <c r="R253" s="203" t="e">
        <f t="shared" si="88"/>
        <v>#DIV/0!</v>
      </c>
      <c r="S253" s="29"/>
      <c r="T253" s="203"/>
      <c r="U253" s="203"/>
      <c r="V253" s="29"/>
      <c r="W253" s="29"/>
      <c r="X253" s="32"/>
      <c r="Y253" s="32"/>
      <c r="Z253" s="29"/>
      <c r="AA253" s="87"/>
      <c r="AB253" s="29"/>
      <c r="AC253" s="29"/>
      <c r="AD253" s="29"/>
      <c r="AE253" s="214"/>
    </row>
    <row r="254" s="2" customFormat="1" ht="18" customHeight="1" spans="1:31">
      <c r="A254" s="32">
        <v>216</v>
      </c>
      <c r="B254" s="32" t="s">
        <v>346</v>
      </c>
      <c r="C254" s="32">
        <v>342.25</v>
      </c>
      <c r="D254" s="161">
        <f t="shared" si="90"/>
        <v>10267.5</v>
      </c>
      <c r="E254" s="162">
        <f t="shared" si="91"/>
        <v>2566.875</v>
      </c>
      <c r="F254" s="156">
        <v>1000</v>
      </c>
      <c r="G254" s="157">
        <f>'[1]6月'!I255</f>
        <v>0</v>
      </c>
      <c r="H254" s="157">
        <v>3065.82</v>
      </c>
      <c r="I254" s="157">
        <f>'[1]7月'!I255</f>
        <v>0</v>
      </c>
      <c r="J254" s="29">
        <v>3005.8</v>
      </c>
      <c r="K254" s="29">
        <f>'[1]8月'!I254</f>
        <v>0</v>
      </c>
      <c r="L254" s="29">
        <v>1725.2</v>
      </c>
      <c r="M254" s="29"/>
      <c r="N254" s="29">
        <v>311.6</v>
      </c>
      <c r="O254" s="29"/>
      <c r="P254" s="29">
        <f>F254+H254+J254+L254+N254</f>
        <v>9108.42</v>
      </c>
      <c r="Q254" s="29">
        <v>9108.42</v>
      </c>
      <c r="R254" s="203">
        <f t="shared" si="88"/>
        <v>1</v>
      </c>
      <c r="S254" s="29"/>
      <c r="T254" s="203"/>
      <c r="U254" s="203"/>
      <c r="V254" s="29"/>
      <c r="W254" s="29"/>
      <c r="X254" s="32"/>
      <c r="Y254" s="32"/>
      <c r="Z254" s="29"/>
      <c r="AA254" s="87"/>
      <c r="AB254" s="29"/>
      <c r="AC254" s="29"/>
      <c r="AD254" s="29"/>
      <c r="AE254" s="214"/>
    </row>
    <row r="255" s="2" customFormat="1" ht="18" customHeight="1" spans="1:31">
      <c r="A255" s="32">
        <v>217</v>
      </c>
      <c r="B255" s="32" t="s">
        <v>347</v>
      </c>
      <c r="C255" s="32">
        <v>380.43</v>
      </c>
      <c r="D255" s="161">
        <f t="shared" si="90"/>
        <v>11412.9</v>
      </c>
      <c r="E255" s="162">
        <f t="shared" si="91"/>
        <v>2853.225</v>
      </c>
      <c r="F255" s="156">
        <f>'[1]6月'!H256</f>
        <v>0</v>
      </c>
      <c r="G255" s="157">
        <f>'[1]6月'!I256</f>
        <v>0</v>
      </c>
      <c r="H255" s="157">
        <f>'[1]7月'!H256</f>
        <v>0</v>
      </c>
      <c r="I255" s="157">
        <f>'[1]7月'!I256</f>
        <v>0</v>
      </c>
      <c r="J255" s="29">
        <f>'[1]8月'!H255</f>
        <v>0</v>
      </c>
      <c r="K255" s="29">
        <f>'[1]8月'!I255</f>
        <v>0</v>
      </c>
      <c r="L255" s="29"/>
      <c r="M255" s="29"/>
      <c r="N255" s="29"/>
      <c r="O255" s="29"/>
      <c r="P255" s="29">
        <f>F255+H255+J255+L255+N255</f>
        <v>0</v>
      </c>
      <c r="Q255" s="29">
        <f t="shared" ref="Q255:Q264" si="99">G255+I255+K255+M255+O255</f>
        <v>0</v>
      </c>
      <c r="R255" s="203" t="e">
        <f t="shared" si="88"/>
        <v>#DIV/0!</v>
      </c>
      <c r="S255" s="29"/>
      <c r="T255" s="203"/>
      <c r="U255" s="203"/>
      <c r="V255" s="29"/>
      <c r="W255" s="29"/>
      <c r="X255" s="32"/>
      <c r="Y255" s="32"/>
      <c r="Z255" s="29"/>
      <c r="AA255" s="87"/>
      <c r="AB255" s="29"/>
      <c r="AC255" s="29"/>
      <c r="AD255" s="29"/>
      <c r="AE255" s="214"/>
    </row>
    <row r="256" s="2" customFormat="1" ht="18" customHeight="1" spans="1:31">
      <c r="A256" s="32">
        <v>218</v>
      </c>
      <c r="B256" s="32" t="s">
        <v>348</v>
      </c>
      <c r="C256" s="32">
        <v>335.91</v>
      </c>
      <c r="D256" s="161">
        <f t="shared" si="90"/>
        <v>10077.3</v>
      </c>
      <c r="E256" s="162">
        <f t="shared" si="91"/>
        <v>2519.325</v>
      </c>
      <c r="F256" s="156">
        <f>'[1]6月'!H257</f>
        <v>2935.5</v>
      </c>
      <c r="G256" s="157">
        <f>'[1]6月'!I257</f>
        <v>0</v>
      </c>
      <c r="H256" s="157">
        <f>'[1]7月'!H257</f>
        <v>5103.4</v>
      </c>
      <c r="I256" s="157">
        <f>'[1]7月'!I257</f>
        <v>0</v>
      </c>
      <c r="J256" s="29">
        <f>'[1]8月'!H256</f>
        <v>3051.4</v>
      </c>
      <c r="K256" s="29">
        <f>'[1]8月'!I256</f>
        <v>0</v>
      </c>
      <c r="L256" s="29"/>
      <c r="M256" s="29"/>
      <c r="N256" s="29"/>
      <c r="O256" s="29"/>
      <c r="P256" s="29">
        <v>10077.3</v>
      </c>
      <c r="Q256" s="29">
        <v>10077.3</v>
      </c>
      <c r="R256" s="203">
        <f t="shared" si="88"/>
        <v>1</v>
      </c>
      <c r="S256" s="29" t="s">
        <v>418</v>
      </c>
      <c r="T256" s="203" t="s">
        <v>515</v>
      </c>
      <c r="U256" s="234">
        <v>44166</v>
      </c>
      <c r="V256" s="29"/>
      <c r="W256" s="29"/>
      <c r="X256" s="32"/>
      <c r="Y256" s="32"/>
      <c r="Z256" s="29"/>
      <c r="AA256" s="87"/>
      <c r="AB256" s="29"/>
      <c r="AC256" s="29"/>
      <c r="AD256" s="29"/>
      <c r="AE256" s="214"/>
    </row>
    <row r="257" s="2" customFormat="1" ht="18" customHeight="1" spans="1:31">
      <c r="A257" s="32">
        <v>219</v>
      </c>
      <c r="B257" s="32" t="s">
        <v>349</v>
      </c>
      <c r="C257" s="32">
        <v>284.52</v>
      </c>
      <c r="D257" s="161">
        <f t="shared" si="90"/>
        <v>8535.6</v>
      </c>
      <c r="E257" s="162">
        <f t="shared" si="91"/>
        <v>2133.9</v>
      </c>
      <c r="F257" s="156">
        <f>'[1]6月'!H258</f>
        <v>3302.2</v>
      </c>
      <c r="G257" s="157">
        <f>'[1]6月'!I258</f>
        <v>0</v>
      </c>
      <c r="H257" s="157">
        <f>'[1]7月'!H258</f>
        <v>6184.5</v>
      </c>
      <c r="I257" s="157">
        <f>'[1]7月'!I258</f>
        <v>0</v>
      </c>
      <c r="J257" s="29">
        <f>'[1]8月'!H257</f>
        <v>6211.1</v>
      </c>
      <c r="K257" s="29">
        <f>'[1]8月'!I257</f>
        <v>0</v>
      </c>
      <c r="L257" s="29"/>
      <c r="M257" s="29"/>
      <c r="N257" s="29"/>
      <c r="O257" s="29"/>
      <c r="P257" s="29">
        <v>8535.6</v>
      </c>
      <c r="Q257" s="29">
        <v>8535.6</v>
      </c>
      <c r="R257" s="203">
        <f t="shared" si="88"/>
        <v>1</v>
      </c>
      <c r="S257" s="29" t="s">
        <v>418</v>
      </c>
      <c r="T257" s="203" t="s">
        <v>511</v>
      </c>
      <c r="U257" s="47">
        <v>44139</v>
      </c>
      <c r="V257" s="29"/>
      <c r="W257" s="29"/>
      <c r="X257" s="32"/>
      <c r="Y257" s="32"/>
      <c r="Z257" s="29"/>
      <c r="AA257" s="87"/>
      <c r="AB257" s="29"/>
      <c r="AC257" s="29"/>
      <c r="AD257" s="29"/>
      <c r="AE257" s="214"/>
    </row>
    <row r="258" s="2" customFormat="1" ht="18" customHeight="1" spans="1:31">
      <c r="A258" s="32">
        <v>220</v>
      </c>
      <c r="B258" s="32" t="s">
        <v>350</v>
      </c>
      <c r="C258" s="32">
        <v>284.66</v>
      </c>
      <c r="D258" s="161">
        <f t="shared" si="90"/>
        <v>8539.8</v>
      </c>
      <c r="E258" s="162">
        <f t="shared" si="91"/>
        <v>2134.95</v>
      </c>
      <c r="F258" s="156" t="s">
        <v>497</v>
      </c>
      <c r="G258" s="157">
        <f>'[1]6月'!I259</f>
        <v>0</v>
      </c>
      <c r="H258" s="157" t="s">
        <v>497</v>
      </c>
      <c r="I258" s="157">
        <f>'[1]7月'!I259</f>
        <v>0</v>
      </c>
      <c r="J258" s="29">
        <f>'[1]8月'!H258</f>
        <v>3454.2</v>
      </c>
      <c r="K258" s="29">
        <f>'[1]8月'!I258</f>
        <v>2155.13</v>
      </c>
      <c r="L258" s="29"/>
      <c r="M258" s="29"/>
      <c r="N258" s="29"/>
      <c r="O258" s="29"/>
      <c r="P258" s="29">
        <f>Q258</f>
        <v>2155.13</v>
      </c>
      <c r="Q258" s="29">
        <f t="shared" si="99"/>
        <v>2155.13</v>
      </c>
      <c r="R258" s="203">
        <f t="shared" si="88"/>
        <v>1</v>
      </c>
      <c r="S258" s="29" t="s">
        <v>435</v>
      </c>
      <c r="T258" s="203" t="s">
        <v>21</v>
      </c>
      <c r="U258" s="47">
        <v>44063</v>
      </c>
      <c r="V258" s="29"/>
      <c r="W258" s="29"/>
      <c r="X258" s="32"/>
      <c r="Y258" s="32"/>
      <c r="Z258" s="29"/>
      <c r="AA258" s="87"/>
      <c r="AB258" s="29"/>
      <c r="AC258" s="29"/>
      <c r="AD258" s="29"/>
      <c r="AE258" s="214"/>
    </row>
    <row r="259" s="2" customFormat="1" ht="18" customHeight="1" spans="1:31">
      <c r="A259" s="32">
        <v>221</v>
      </c>
      <c r="B259" s="32" t="s">
        <v>351</v>
      </c>
      <c r="C259" s="32">
        <v>335.4</v>
      </c>
      <c r="D259" s="161">
        <f t="shared" si="90"/>
        <v>10062</v>
      </c>
      <c r="E259" s="162">
        <f t="shared" si="91"/>
        <v>2515.5</v>
      </c>
      <c r="F259" s="156" t="s">
        <v>497</v>
      </c>
      <c r="G259" s="157">
        <f>'[1]6月'!I260</f>
        <v>0</v>
      </c>
      <c r="H259" s="157">
        <f>'[1]7月'!H260</f>
        <v>0</v>
      </c>
      <c r="I259" s="157">
        <f>'[1]7月'!I260</f>
        <v>0</v>
      </c>
      <c r="J259" s="29">
        <f>'[1]8月'!H259</f>
        <v>0</v>
      </c>
      <c r="K259" s="29">
        <f>'[1]8月'!I259</f>
        <v>0</v>
      </c>
      <c r="L259" s="29"/>
      <c r="M259" s="29"/>
      <c r="N259" s="29"/>
      <c r="O259" s="29"/>
      <c r="P259" s="157">
        <v>0</v>
      </c>
      <c r="Q259" s="29">
        <f t="shared" si="99"/>
        <v>0</v>
      </c>
      <c r="R259" s="203" t="e">
        <f t="shared" si="88"/>
        <v>#DIV/0!</v>
      </c>
      <c r="S259" s="29"/>
      <c r="T259" s="203"/>
      <c r="U259" s="235">
        <f>'[1]6月'!L263</f>
        <v>44015</v>
      </c>
      <c r="V259" s="29"/>
      <c r="W259" s="29"/>
      <c r="X259" s="55"/>
      <c r="Y259" s="29"/>
      <c r="Z259" s="47"/>
      <c r="AA259" s="63"/>
      <c r="AB259" s="29"/>
      <c r="AC259" s="29"/>
      <c r="AD259" s="29"/>
      <c r="AE259" s="214"/>
    </row>
    <row r="260" s="1" customFormat="1" ht="18" customHeight="1" spans="1:31">
      <c r="A260" s="37">
        <v>222</v>
      </c>
      <c r="B260" s="37" t="s">
        <v>352</v>
      </c>
      <c r="C260" s="37">
        <v>344.16</v>
      </c>
      <c r="D260" s="170">
        <f t="shared" si="90"/>
        <v>10324.8</v>
      </c>
      <c r="E260" s="171">
        <f t="shared" si="91"/>
        <v>2581.2</v>
      </c>
      <c r="F260" s="172">
        <f>'[1]6月'!H261</f>
        <v>1706.2</v>
      </c>
      <c r="G260" s="173">
        <f>'[1]6月'!I261</f>
        <v>0</v>
      </c>
      <c r="H260" s="173">
        <f>'[1]7月'!H261</f>
        <v>4191.4</v>
      </c>
      <c r="I260" s="173">
        <f>'[1]7月'!I261</f>
        <v>0</v>
      </c>
      <c r="J260" s="66">
        <f>'[1]8月'!H260</f>
        <v>4960.9</v>
      </c>
      <c r="K260" s="66">
        <f>'[1]8月'!I260</f>
        <v>0</v>
      </c>
      <c r="L260" s="66"/>
      <c r="M260" s="66"/>
      <c r="N260" s="66"/>
      <c r="O260" s="66"/>
      <c r="P260" s="116">
        <f t="shared" ref="P260:P264" si="100">F260+H260+J260+L260+N260</f>
        <v>10858.5</v>
      </c>
      <c r="Q260" s="116">
        <f t="shared" si="99"/>
        <v>0</v>
      </c>
      <c r="R260" s="205">
        <f t="shared" si="88"/>
        <v>0</v>
      </c>
      <c r="S260" s="34" t="s">
        <v>498</v>
      </c>
      <c r="T260" s="205"/>
      <c r="U260" s="297">
        <f>'[1]6月'!L264</f>
        <v>44017</v>
      </c>
      <c r="V260" s="34"/>
      <c r="W260" s="34"/>
      <c r="X260" s="37"/>
      <c r="Y260" s="37"/>
      <c r="Z260" s="34"/>
      <c r="AA260" s="101"/>
      <c r="AB260" s="34"/>
      <c r="AC260" s="34"/>
      <c r="AD260" s="34" t="s">
        <v>536</v>
      </c>
      <c r="AE260" s="138"/>
    </row>
    <row r="261" s="2" customFormat="1" ht="18" customHeight="1" spans="1:31">
      <c r="A261" s="32">
        <v>223</v>
      </c>
      <c r="B261" s="32" t="s">
        <v>353</v>
      </c>
      <c r="C261" s="32">
        <v>287.35</v>
      </c>
      <c r="D261" s="161">
        <f t="shared" si="90"/>
        <v>8620.5</v>
      </c>
      <c r="E261" s="162">
        <f t="shared" si="91"/>
        <v>2155.125</v>
      </c>
      <c r="F261" s="156" t="s">
        <v>497</v>
      </c>
      <c r="G261" s="157">
        <f>'[1]6月'!I262</f>
        <v>0</v>
      </c>
      <c r="H261" s="157">
        <f>'[1]7月'!H262</f>
        <v>0</v>
      </c>
      <c r="I261" s="157">
        <f>'[1]7月'!I262</f>
        <v>0</v>
      </c>
      <c r="J261" s="29">
        <f>'[1]8月'!H261</f>
        <v>693.5</v>
      </c>
      <c r="K261" s="29">
        <f>'[1]8月'!I261</f>
        <v>0</v>
      </c>
      <c r="L261" s="29">
        <v>1333.8</v>
      </c>
      <c r="M261" s="29"/>
      <c r="N261" s="29">
        <v>499.7</v>
      </c>
      <c r="O261" s="29">
        <v>2527</v>
      </c>
      <c r="P261" s="157">
        <f>J261+L261+N261</f>
        <v>2527</v>
      </c>
      <c r="Q261" s="29">
        <f t="shared" si="99"/>
        <v>2527</v>
      </c>
      <c r="R261" s="203">
        <f t="shared" si="88"/>
        <v>1</v>
      </c>
      <c r="S261" s="29" t="s">
        <v>430</v>
      </c>
      <c r="T261" s="203" t="s">
        <v>21</v>
      </c>
      <c r="U261" s="237">
        <v>44133</v>
      </c>
      <c r="V261" s="29"/>
      <c r="W261" s="29"/>
      <c r="X261" s="32"/>
      <c r="Y261" s="32"/>
      <c r="Z261" s="29"/>
      <c r="AA261" s="87"/>
      <c r="AB261" s="29"/>
      <c r="AC261" s="29"/>
      <c r="AD261" s="260" t="s">
        <v>537</v>
      </c>
      <c r="AE261" s="214"/>
    </row>
    <row r="262" s="2" customFormat="1" ht="18" customHeight="1" spans="1:31">
      <c r="A262" s="32">
        <v>224</v>
      </c>
      <c r="B262" s="32" t="s">
        <v>354</v>
      </c>
      <c r="C262" s="32">
        <v>287.49</v>
      </c>
      <c r="D262" s="161">
        <f t="shared" si="90"/>
        <v>8624.7</v>
      </c>
      <c r="E262" s="162">
        <f t="shared" si="91"/>
        <v>2156.175</v>
      </c>
      <c r="F262" s="156">
        <f>'[1]6月'!H263</f>
        <v>199.5</v>
      </c>
      <c r="G262" s="157">
        <f>'[1]6月'!I263</f>
        <v>199.5</v>
      </c>
      <c r="H262" s="157">
        <v>0</v>
      </c>
      <c r="I262" s="157">
        <v>0</v>
      </c>
      <c r="J262" s="29" t="s">
        <v>497</v>
      </c>
      <c r="K262" s="29">
        <f>'[1]8月'!I262</f>
        <v>0</v>
      </c>
      <c r="L262" s="29"/>
      <c r="M262" s="29"/>
      <c r="N262" s="29"/>
      <c r="O262" s="29"/>
      <c r="P262" s="29">
        <f>F262</f>
        <v>199.5</v>
      </c>
      <c r="Q262" s="29">
        <f t="shared" si="99"/>
        <v>199.5</v>
      </c>
      <c r="R262" s="203">
        <f t="shared" si="88"/>
        <v>1</v>
      </c>
      <c r="S262" s="29" t="s">
        <v>430</v>
      </c>
      <c r="T262" s="203"/>
      <c r="U262" s="47">
        <v>44015</v>
      </c>
      <c r="V262" s="29"/>
      <c r="W262" s="29"/>
      <c r="X262" s="32"/>
      <c r="Y262" s="32"/>
      <c r="Z262" s="29"/>
      <c r="AA262" s="87"/>
      <c r="AB262" s="29"/>
      <c r="AC262" s="29"/>
      <c r="AD262" s="260"/>
      <c r="AE262" s="214"/>
    </row>
    <row r="263" s="2" customFormat="1" ht="18" customHeight="1" spans="1:31">
      <c r="A263" s="32">
        <v>225</v>
      </c>
      <c r="B263" s="32" t="s">
        <v>355</v>
      </c>
      <c r="C263" s="32">
        <v>342.25</v>
      </c>
      <c r="D263" s="161">
        <f t="shared" si="90"/>
        <v>10267.5</v>
      </c>
      <c r="E263" s="162">
        <f t="shared" si="91"/>
        <v>2566.875</v>
      </c>
      <c r="F263" s="156">
        <f>'[1]6月'!H264</f>
        <v>0</v>
      </c>
      <c r="G263" s="157">
        <v>0</v>
      </c>
      <c r="H263" s="157">
        <f>'[1]7月'!I264</f>
        <v>10267.5</v>
      </c>
      <c r="I263" s="157">
        <f>'[1]7月'!I264</f>
        <v>10267.5</v>
      </c>
      <c r="J263" s="29"/>
      <c r="K263" s="29">
        <f>'[1]8月'!I263</f>
        <v>0</v>
      </c>
      <c r="L263" s="29"/>
      <c r="M263" s="29"/>
      <c r="N263" s="29"/>
      <c r="O263" s="29"/>
      <c r="P263" s="29">
        <f t="shared" si="100"/>
        <v>10267.5</v>
      </c>
      <c r="Q263" s="29">
        <f t="shared" si="99"/>
        <v>10267.5</v>
      </c>
      <c r="R263" s="203">
        <f t="shared" si="88"/>
        <v>1</v>
      </c>
      <c r="S263" s="29" t="s">
        <v>418</v>
      </c>
      <c r="T263" s="203" t="s">
        <v>445</v>
      </c>
      <c r="U263" s="47">
        <v>44018</v>
      </c>
      <c r="V263" s="29"/>
      <c r="W263" s="29"/>
      <c r="X263" s="32"/>
      <c r="Y263" s="32"/>
      <c r="Z263" s="47"/>
      <c r="AA263" s="87"/>
      <c r="AB263" s="29"/>
      <c r="AC263" s="29"/>
      <c r="AD263" s="260"/>
      <c r="AE263" s="214"/>
    </row>
    <row r="264" s="2" customFormat="1" ht="18" customHeight="1" spans="1:31">
      <c r="A264" s="32">
        <v>226</v>
      </c>
      <c r="B264" s="32" t="s">
        <v>357</v>
      </c>
      <c r="C264" s="32">
        <v>380.43</v>
      </c>
      <c r="D264" s="161">
        <f t="shared" si="90"/>
        <v>11412.9</v>
      </c>
      <c r="E264" s="162">
        <f t="shared" si="91"/>
        <v>2853.225</v>
      </c>
      <c r="F264" s="156">
        <f>'[1]6月'!H265</f>
        <v>0</v>
      </c>
      <c r="G264" s="157">
        <f>'[1]6月'!I265</f>
        <v>0</v>
      </c>
      <c r="H264" s="157">
        <f>'[1]7月'!H265</f>
        <v>0</v>
      </c>
      <c r="I264" s="157">
        <f>'[1]7月'!I265</f>
        <v>0</v>
      </c>
      <c r="J264" s="29"/>
      <c r="K264" s="29">
        <f>'[1]8月'!I264</f>
        <v>0</v>
      </c>
      <c r="L264" s="29"/>
      <c r="M264" s="29"/>
      <c r="N264" s="29"/>
      <c r="O264" s="29"/>
      <c r="P264" s="29">
        <f t="shared" si="100"/>
        <v>0</v>
      </c>
      <c r="Q264" s="29">
        <f t="shared" si="99"/>
        <v>0</v>
      </c>
      <c r="R264" s="203" t="e">
        <f t="shared" si="88"/>
        <v>#DIV/0!</v>
      </c>
      <c r="S264" s="29"/>
      <c r="T264" s="203"/>
      <c r="U264" s="203"/>
      <c r="V264" s="29"/>
      <c r="W264" s="29"/>
      <c r="X264" s="274"/>
      <c r="Y264" s="274"/>
      <c r="Z264" s="47"/>
      <c r="AA264" s="87"/>
      <c r="AB264" s="29"/>
      <c r="AC264" s="29"/>
      <c r="AD264" s="260"/>
      <c r="AE264" s="214"/>
    </row>
    <row r="265" s="2" customFormat="1" ht="18" customHeight="1" spans="1:31">
      <c r="A265" s="32">
        <v>227</v>
      </c>
      <c r="B265" s="32" t="s">
        <v>358</v>
      </c>
      <c r="C265" s="32">
        <v>335.91</v>
      </c>
      <c r="D265" s="161">
        <f t="shared" si="90"/>
        <v>10077.3</v>
      </c>
      <c r="E265" s="162">
        <f t="shared" si="91"/>
        <v>2519.325</v>
      </c>
      <c r="F265" s="156" t="s">
        <v>538</v>
      </c>
      <c r="G265" s="157">
        <f>'[1]6月'!I266</f>
        <v>0</v>
      </c>
      <c r="H265" s="157">
        <f>'[1]7月'!H266</f>
        <v>0</v>
      </c>
      <c r="I265" s="157">
        <f>'[1]7月'!I266</f>
        <v>0</v>
      </c>
      <c r="J265" s="29"/>
      <c r="K265" s="29">
        <f>'[1]8月'!I265</f>
        <v>0</v>
      </c>
      <c r="L265" s="29"/>
      <c r="M265" s="29"/>
      <c r="N265" s="29"/>
      <c r="O265" s="29"/>
      <c r="P265" s="29">
        <v>5878.43</v>
      </c>
      <c r="Q265" s="29">
        <v>5878.43</v>
      </c>
      <c r="R265" s="203">
        <f t="shared" si="88"/>
        <v>1</v>
      </c>
      <c r="S265" s="29" t="s">
        <v>517</v>
      </c>
      <c r="T265" s="203" t="s">
        <v>21</v>
      </c>
      <c r="U265" s="237">
        <v>44096</v>
      </c>
      <c r="V265" s="29"/>
      <c r="W265" s="29"/>
      <c r="X265" s="298"/>
      <c r="Y265" s="32"/>
      <c r="Z265" s="47"/>
      <c r="AA265" s="87"/>
      <c r="AB265" s="29"/>
      <c r="AC265" s="29"/>
      <c r="AD265" s="260"/>
      <c r="AE265" s="214"/>
    </row>
    <row r="266" s="2" customFormat="1" ht="18" customHeight="1" spans="1:31">
      <c r="A266" s="32">
        <v>228</v>
      </c>
      <c r="B266" s="32" t="s">
        <v>359</v>
      </c>
      <c r="C266" s="32">
        <v>284.52</v>
      </c>
      <c r="D266" s="161">
        <f t="shared" si="90"/>
        <v>8535.6</v>
      </c>
      <c r="E266" s="162">
        <f t="shared" si="91"/>
        <v>2133.9</v>
      </c>
      <c r="F266" s="156" t="s">
        <v>538</v>
      </c>
      <c r="G266" s="157">
        <f>'[1]6月'!I267</f>
        <v>0</v>
      </c>
      <c r="H266" s="157">
        <f>'[1]7月'!H267</f>
        <v>0</v>
      </c>
      <c r="I266" s="157">
        <f>'[1]7月'!I267</f>
        <v>0</v>
      </c>
      <c r="J266" s="29"/>
      <c r="K266" s="29">
        <f>'[1]8月'!I266</f>
        <v>0</v>
      </c>
      <c r="L266" s="29"/>
      <c r="M266" s="29"/>
      <c r="N266" s="29"/>
      <c r="O266" s="29"/>
      <c r="P266" s="29">
        <v>4979.1</v>
      </c>
      <c r="Q266" s="29">
        <v>4979.1</v>
      </c>
      <c r="R266" s="203">
        <f t="shared" si="88"/>
        <v>1</v>
      </c>
      <c r="S266" s="29" t="s">
        <v>517</v>
      </c>
      <c r="T266" s="203" t="s">
        <v>21</v>
      </c>
      <c r="U266" s="237">
        <v>44096</v>
      </c>
      <c r="V266" s="29"/>
      <c r="W266" s="29"/>
      <c r="X266" s="32"/>
      <c r="Y266" s="32"/>
      <c r="Z266" s="29"/>
      <c r="AA266" s="87"/>
      <c r="AB266" s="29"/>
      <c r="AC266" s="29"/>
      <c r="AD266" s="260"/>
      <c r="AE266" s="214"/>
    </row>
    <row r="267" s="2" customFormat="1" ht="18" customHeight="1" spans="1:31">
      <c r="A267" s="32">
        <v>229</v>
      </c>
      <c r="B267" s="32" t="s">
        <v>360</v>
      </c>
      <c r="C267" s="32">
        <v>284.66</v>
      </c>
      <c r="D267" s="161">
        <f t="shared" si="90"/>
        <v>8539.8</v>
      </c>
      <c r="E267" s="162">
        <f t="shared" si="91"/>
        <v>2134.95</v>
      </c>
      <c r="F267" s="156" t="s">
        <v>497</v>
      </c>
      <c r="G267" s="157">
        <f>'[1]6月'!I268</f>
        <v>0</v>
      </c>
      <c r="H267" s="157">
        <f>'[1]7月'!H268</f>
        <v>0</v>
      </c>
      <c r="I267" s="157">
        <f>'[1]7月'!I268</f>
        <v>0</v>
      </c>
      <c r="J267" s="29"/>
      <c r="K267" s="29">
        <f>'[1]8月'!I267</f>
        <v>0</v>
      </c>
      <c r="L267" s="29"/>
      <c r="M267" s="29"/>
      <c r="N267" s="29"/>
      <c r="O267" s="29"/>
      <c r="P267" s="157">
        <v>0</v>
      </c>
      <c r="Q267" s="29">
        <f t="shared" ref="Q267:Q269" si="101">G267+I267+K267+M267+O267</f>
        <v>0</v>
      </c>
      <c r="R267" s="203" t="e">
        <f t="shared" si="88"/>
        <v>#DIV/0!</v>
      </c>
      <c r="S267" s="29"/>
      <c r="T267" s="203"/>
      <c r="U267" s="203"/>
      <c r="V267" s="29"/>
      <c r="W267" s="29"/>
      <c r="X267" s="32"/>
      <c r="Y267" s="32"/>
      <c r="Z267" s="47"/>
      <c r="AA267" s="87"/>
      <c r="AB267" s="29"/>
      <c r="AC267" s="29"/>
      <c r="AD267" s="260" t="s">
        <v>532</v>
      </c>
      <c r="AE267" s="214"/>
    </row>
    <row r="268" s="2" customFormat="1" ht="18" customHeight="1" spans="1:31">
      <c r="A268" s="32">
        <v>230</v>
      </c>
      <c r="B268" s="32" t="s">
        <v>362</v>
      </c>
      <c r="C268" s="32">
        <v>335.4</v>
      </c>
      <c r="D268" s="161">
        <f t="shared" si="90"/>
        <v>10062</v>
      </c>
      <c r="E268" s="162">
        <f t="shared" si="91"/>
        <v>2515.5</v>
      </c>
      <c r="F268" s="156">
        <f>'[1]6月'!H269</f>
        <v>10062</v>
      </c>
      <c r="G268" s="157">
        <f>'[1]6月'!I269</f>
        <v>10062</v>
      </c>
      <c r="H268" s="157">
        <f>'[1]7月'!H269</f>
        <v>0</v>
      </c>
      <c r="I268" s="157">
        <f>'[1]7月'!I269</f>
        <v>0</v>
      </c>
      <c r="J268" s="29"/>
      <c r="K268" s="29">
        <f>'[1]8月'!I268</f>
        <v>0</v>
      </c>
      <c r="L268" s="29"/>
      <c r="M268" s="29"/>
      <c r="N268" s="29"/>
      <c r="O268" s="29"/>
      <c r="P268" s="251">
        <f t="shared" ref="P268:P271" si="102">F268+H268+J268+L268+N268</f>
        <v>10062</v>
      </c>
      <c r="Q268" s="251">
        <f t="shared" si="101"/>
        <v>10062</v>
      </c>
      <c r="R268" s="203">
        <f t="shared" si="88"/>
        <v>1</v>
      </c>
      <c r="S268" s="29" t="s">
        <v>418</v>
      </c>
      <c r="T268" s="203" t="s">
        <v>21</v>
      </c>
      <c r="U268" s="47">
        <v>44011</v>
      </c>
      <c r="V268" s="29"/>
      <c r="W268" s="29"/>
      <c r="X268" s="32"/>
      <c r="Y268" s="32"/>
      <c r="Z268" s="29"/>
      <c r="AA268" s="87"/>
      <c r="AB268" s="29"/>
      <c r="AC268" s="29"/>
      <c r="AD268" s="260"/>
      <c r="AE268" s="214"/>
    </row>
    <row r="269" s="2" customFormat="1" ht="18" customHeight="1" spans="1:31">
      <c r="A269" s="32">
        <v>231</v>
      </c>
      <c r="B269" s="32" t="s">
        <v>363</v>
      </c>
      <c r="C269" s="32">
        <v>344.16</v>
      </c>
      <c r="D269" s="161">
        <f t="shared" si="90"/>
        <v>10324.8</v>
      </c>
      <c r="E269" s="162">
        <f t="shared" si="91"/>
        <v>2581.2</v>
      </c>
      <c r="F269" s="156"/>
      <c r="G269" s="157"/>
      <c r="H269" s="157">
        <f>C269*30</f>
        <v>10324.8</v>
      </c>
      <c r="I269" s="157">
        <f>'[1]7月'!I270</f>
        <v>9292.32</v>
      </c>
      <c r="J269" s="29"/>
      <c r="K269" s="29">
        <f>'[1]8月'!I269</f>
        <v>0</v>
      </c>
      <c r="L269" s="29"/>
      <c r="M269" s="29"/>
      <c r="N269" s="29"/>
      <c r="O269" s="29"/>
      <c r="P269" s="29">
        <f t="shared" si="102"/>
        <v>10324.8</v>
      </c>
      <c r="Q269" s="29">
        <f t="shared" si="101"/>
        <v>9292.32</v>
      </c>
      <c r="R269" s="203">
        <f t="shared" si="88"/>
        <v>0.9</v>
      </c>
      <c r="S269" s="29" t="s">
        <v>418</v>
      </c>
      <c r="T269" s="203" t="s">
        <v>21</v>
      </c>
      <c r="U269" s="47">
        <v>44014</v>
      </c>
      <c r="V269" s="29"/>
      <c r="W269" s="29"/>
      <c r="X269" s="32"/>
      <c r="Y269" s="32"/>
      <c r="Z269" s="29"/>
      <c r="AA269" s="87"/>
      <c r="AB269" s="29"/>
      <c r="AC269" s="29"/>
      <c r="AD269" s="260"/>
      <c r="AE269" s="214"/>
    </row>
    <row r="270" s="2" customFormat="1" ht="18" customHeight="1" spans="1:31">
      <c r="A270" s="32">
        <v>232</v>
      </c>
      <c r="B270" s="32" t="s">
        <v>365</v>
      </c>
      <c r="C270" s="32">
        <v>287.35</v>
      </c>
      <c r="D270" s="161">
        <f t="shared" si="90"/>
        <v>8620.5</v>
      </c>
      <c r="E270" s="162">
        <f t="shared" si="91"/>
        <v>2155.125</v>
      </c>
      <c r="F270" s="156">
        <f>'[1]6月'!H271</f>
        <v>1791.7</v>
      </c>
      <c r="G270" s="157">
        <f>'[1]6月'!I271</f>
        <v>0</v>
      </c>
      <c r="H270" s="157">
        <v>938.6</v>
      </c>
      <c r="I270" s="157">
        <f>'[1]7月'!I271</f>
        <v>0</v>
      </c>
      <c r="J270" s="29">
        <v>1383.2</v>
      </c>
      <c r="K270" s="29">
        <f>'[1]8月'!I270</f>
        <v>0</v>
      </c>
      <c r="L270" s="29">
        <v>900.6</v>
      </c>
      <c r="M270" s="29"/>
      <c r="N270" s="29">
        <v>0</v>
      </c>
      <c r="O270" s="29"/>
      <c r="P270" s="29">
        <f t="shared" si="102"/>
        <v>5014.1</v>
      </c>
      <c r="Q270" s="29">
        <v>5014.1</v>
      </c>
      <c r="R270" s="203">
        <f t="shared" si="88"/>
        <v>1</v>
      </c>
      <c r="S270" s="29" t="s">
        <v>430</v>
      </c>
      <c r="T270" s="203" t="s">
        <v>511</v>
      </c>
      <c r="U270" s="47">
        <v>44154</v>
      </c>
      <c r="V270" s="29"/>
      <c r="W270" s="29"/>
      <c r="X270" s="32"/>
      <c r="Y270" s="32"/>
      <c r="Z270" s="29"/>
      <c r="AA270" s="87"/>
      <c r="AB270" s="29"/>
      <c r="AC270" s="29"/>
      <c r="AD270" s="260" t="s">
        <v>539</v>
      </c>
      <c r="AE270" s="214"/>
    </row>
    <row r="271" s="1" customFormat="1" ht="18" customHeight="1" spans="1:31">
      <c r="A271" s="37">
        <v>233</v>
      </c>
      <c r="B271" s="37" t="s">
        <v>366</v>
      </c>
      <c r="C271" s="37">
        <v>287.49</v>
      </c>
      <c r="D271" s="170">
        <f t="shared" si="90"/>
        <v>8624.7</v>
      </c>
      <c r="E271" s="171">
        <f t="shared" si="91"/>
        <v>2156.175</v>
      </c>
      <c r="F271" s="172">
        <f>'[1]6月'!H272</f>
        <v>1046.9</v>
      </c>
      <c r="G271" s="173">
        <f>'[1]6月'!I272</f>
        <v>0</v>
      </c>
      <c r="H271" s="173">
        <f>'[1]7月'!H272</f>
        <v>2508</v>
      </c>
      <c r="I271" s="173">
        <f>'[1]7月'!I272</f>
        <v>0</v>
      </c>
      <c r="J271" s="66">
        <v>2730.3</v>
      </c>
      <c r="K271" s="66">
        <f>'[1]8月'!I271</f>
        <v>0</v>
      </c>
      <c r="L271" s="66">
        <v>1634</v>
      </c>
      <c r="M271" s="66"/>
      <c r="N271" s="66">
        <v>448.4</v>
      </c>
      <c r="O271" s="66"/>
      <c r="P271" s="116">
        <f t="shared" si="102"/>
        <v>8367.6</v>
      </c>
      <c r="Q271" s="116">
        <f t="shared" ref="Q271:Q286" si="103">G271+I271+K271+M271+O271</f>
        <v>0</v>
      </c>
      <c r="R271" s="205">
        <f t="shared" si="88"/>
        <v>0</v>
      </c>
      <c r="S271" s="34"/>
      <c r="T271" s="205"/>
      <c r="U271" s="205"/>
      <c r="V271" s="34"/>
      <c r="W271" s="34"/>
      <c r="X271" s="34"/>
      <c r="Y271" s="37"/>
      <c r="Z271" s="97"/>
      <c r="AA271" s="61"/>
      <c r="AB271" s="34"/>
      <c r="AC271" s="34"/>
      <c r="AD271" s="307"/>
      <c r="AE271" s="138"/>
    </row>
    <row r="272" s="1" customFormat="1" ht="18" customHeight="1" spans="1:31">
      <c r="A272" s="37">
        <v>234</v>
      </c>
      <c r="B272" s="37" t="s">
        <v>368</v>
      </c>
      <c r="C272" s="37">
        <v>342.25</v>
      </c>
      <c r="D272" s="170">
        <f t="shared" si="90"/>
        <v>10267.5</v>
      </c>
      <c r="E272" s="171">
        <f t="shared" si="91"/>
        <v>2566.875</v>
      </c>
      <c r="F272" s="172">
        <f>'[1]6月'!H273</f>
        <v>1675.8</v>
      </c>
      <c r="G272" s="173">
        <f>'[1]6月'!I273</f>
        <v>0</v>
      </c>
      <c r="H272" s="173">
        <f>'[1]7月'!H273</f>
        <v>3648</v>
      </c>
      <c r="I272" s="173">
        <f>'[1]7月'!I273</f>
        <v>0</v>
      </c>
      <c r="J272" s="66">
        <v>3520.7</v>
      </c>
      <c r="K272" s="66">
        <f>'[1]8月'!I272</f>
        <v>0</v>
      </c>
      <c r="L272" s="66">
        <v>2416.8</v>
      </c>
      <c r="M272" s="66"/>
      <c r="N272" s="66">
        <v>1206.5</v>
      </c>
      <c r="O272" s="66"/>
      <c r="P272" s="116">
        <v>10267.5</v>
      </c>
      <c r="Q272" s="116">
        <f t="shared" si="103"/>
        <v>0</v>
      </c>
      <c r="R272" s="205">
        <f t="shared" si="88"/>
        <v>0</v>
      </c>
      <c r="S272" s="34"/>
      <c r="T272" s="205"/>
      <c r="U272" s="205"/>
      <c r="V272" s="34"/>
      <c r="W272" s="34"/>
      <c r="X272" s="34"/>
      <c r="Y272" s="37"/>
      <c r="Z272" s="97"/>
      <c r="AA272" s="61"/>
      <c r="AB272" s="34"/>
      <c r="AC272" s="34"/>
      <c r="AD272" s="276"/>
      <c r="AE272" s="138"/>
    </row>
    <row r="273" s="2" customFormat="1" ht="18" customHeight="1" spans="1:31">
      <c r="A273" s="32">
        <v>235</v>
      </c>
      <c r="B273" s="32" t="s">
        <v>369</v>
      </c>
      <c r="C273" s="32">
        <v>380.43</v>
      </c>
      <c r="D273" s="161">
        <f t="shared" si="90"/>
        <v>11412.9</v>
      </c>
      <c r="E273" s="162">
        <f t="shared" si="91"/>
        <v>2853.225</v>
      </c>
      <c r="F273" s="156" t="s">
        <v>497</v>
      </c>
      <c r="G273" s="157">
        <f>'[1]6月'!I274</f>
        <v>0</v>
      </c>
      <c r="H273" s="157">
        <f>'[1]7月'!H274</f>
        <v>0</v>
      </c>
      <c r="I273" s="157">
        <f>'[1]7月'!I274</f>
        <v>0</v>
      </c>
      <c r="J273" s="29"/>
      <c r="K273" s="29">
        <f>'[1]8月'!I273</f>
        <v>0</v>
      </c>
      <c r="L273" s="29"/>
      <c r="M273" s="29"/>
      <c r="N273" s="29"/>
      <c r="O273" s="29"/>
      <c r="P273" s="157">
        <v>0</v>
      </c>
      <c r="Q273" s="29">
        <f t="shared" si="103"/>
        <v>0</v>
      </c>
      <c r="R273" s="203" t="e">
        <f t="shared" si="88"/>
        <v>#DIV/0!</v>
      </c>
      <c r="S273" s="29"/>
      <c r="T273" s="203"/>
      <c r="U273" s="203"/>
      <c r="V273" s="29"/>
      <c r="W273" s="29"/>
      <c r="X273" s="32"/>
      <c r="Y273" s="32"/>
      <c r="Z273" s="29"/>
      <c r="AA273" s="87"/>
      <c r="AB273" s="29"/>
      <c r="AC273" s="29"/>
      <c r="AD273" s="260" t="s">
        <v>540</v>
      </c>
      <c r="AE273" s="214"/>
    </row>
    <row r="274" s="130" customFormat="1" ht="18" customHeight="1" spans="1:31">
      <c r="A274" s="174">
        <v>236</v>
      </c>
      <c r="B274" s="174" t="s">
        <v>371</v>
      </c>
      <c r="C274" s="174">
        <v>335.91</v>
      </c>
      <c r="D274" s="175">
        <f t="shared" si="90"/>
        <v>10077.3</v>
      </c>
      <c r="E274" s="176">
        <f t="shared" si="91"/>
        <v>2519.325</v>
      </c>
      <c r="F274" s="165" t="s">
        <v>497</v>
      </c>
      <c r="G274" s="166">
        <f>'[1]6月'!I275</f>
        <v>0</v>
      </c>
      <c r="H274" s="166" t="s">
        <v>497</v>
      </c>
      <c r="I274" s="166">
        <f>'[1]7月'!I275</f>
        <v>0</v>
      </c>
      <c r="J274" s="199">
        <v>1077.3</v>
      </c>
      <c r="K274" s="199">
        <f>'[1]8月'!I274</f>
        <v>0</v>
      </c>
      <c r="L274" s="199" t="s">
        <v>497</v>
      </c>
      <c r="M274" s="199">
        <v>0</v>
      </c>
      <c r="N274" s="199" t="s">
        <v>497</v>
      </c>
      <c r="O274" s="199">
        <v>0</v>
      </c>
      <c r="P274" s="199">
        <v>1077.3</v>
      </c>
      <c r="Q274" s="199">
        <f t="shared" si="103"/>
        <v>0</v>
      </c>
      <c r="R274" s="204">
        <f t="shared" si="88"/>
        <v>0</v>
      </c>
      <c r="S274" s="199"/>
      <c r="T274" s="204"/>
      <c r="U274" s="204"/>
      <c r="V274" s="199"/>
      <c r="W274" s="199"/>
      <c r="X274" s="174"/>
      <c r="Y274" s="174"/>
      <c r="Z274" s="199"/>
      <c r="AA274" s="215"/>
      <c r="AB274" s="199"/>
      <c r="AC274" s="199"/>
      <c r="AD274" s="308" t="s">
        <v>541</v>
      </c>
      <c r="AE274" s="216"/>
    </row>
    <row r="275" s="130" customFormat="1" ht="18" customHeight="1" spans="1:31">
      <c r="A275" s="174">
        <v>237</v>
      </c>
      <c r="B275" s="174" t="s">
        <v>372</v>
      </c>
      <c r="C275" s="174">
        <v>284.52</v>
      </c>
      <c r="D275" s="175">
        <f t="shared" si="90"/>
        <v>8535.6</v>
      </c>
      <c r="E275" s="176">
        <f t="shared" si="91"/>
        <v>2133.9</v>
      </c>
      <c r="F275" s="165" t="s">
        <v>497</v>
      </c>
      <c r="G275" s="166">
        <f>'[1]6月'!I276</f>
        <v>0</v>
      </c>
      <c r="H275" s="166" t="s">
        <v>497</v>
      </c>
      <c r="I275" s="166">
        <f>'[1]7月'!I276</f>
        <v>0</v>
      </c>
      <c r="J275" s="199">
        <v>494</v>
      </c>
      <c r="K275" s="199">
        <f>'[1]8月'!I275</f>
        <v>0</v>
      </c>
      <c r="L275" s="199" t="s">
        <v>497</v>
      </c>
      <c r="M275" s="199">
        <v>0</v>
      </c>
      <c r="N275" s="199" t="s">
        <v>497</v>
      </c>
      <c r="O275" s="199">
        <v>0</v>
      </c>
      <c r="P275" s="199">
        <v>494</v>
      </c>
      <c r="Q275" s="199">
        <f t="shared" si="103"/>
        <v>0</v>
      </c>
      <c r="R275" s="204">
        <f t="shared" ref="R275:R306" si="104">Q275/P275</f>
        <v>0</v>
      </c>
      <c r="S275" s="199"/>
      <c r="T275" s="204"/>
      <c r="U275" s="204"/>
      <c r="V275" s="199"/>
      <c r="W275" s="199"/>
      <c r="X275" s="174"/>
      <c r="Y275" s="174"/>
      <c r="Z275" s="199"/>
      <c r="AA275" s="215"/>
      <c r="AB275" s="199"/>
      <c r="AC275" s="199"/>
      <c r="AD275" s="308" t="s">
        <v>542</v>
      </c>
      <c r="AE275" s="216"/>
    </row>
    <row r="276" s="1" customFormat="1" ht="18" customHeight="1" spans="1:31">
      <c r="A276" s="37">
        <v>238</v>
      </c>
      <c r="B276" s="37" t="s">
        <v>373</v>
      </c>
      <c r="C276" s="37">
        <v>284.66</v>
      </c>
      <c r="D276" s="170">
        <f t="shared" si="90"/>
        <v>8539.8</v>
      </c>
      <c r="E276" s="171">
        <f t="shared" si="91"/>
        <v>2134.95</v>
      </c>
      <c r="F276" s="172">
        <f>'[1]6月'!H277</f>
        <v>0</v>
      </c>
      <c r="G276" s="173">
        <v>0</v>
      </c>
      <c r="H276" s="173">
        <f>'[1]7月'!H277</f>
        <v>0</v>
      </c>
      <c r="I276" s="173">
        <f>'[1]7月'!I277</f>
        <v>0</v>
      </c>
      <c r="J276" s="66"/>
      <c r="K276" s="66">
        <f>'[1]8月'!I276</f>
        <v>0</v>
      </c>
      <c r="L276" s="66"/>
      <c r="M276" s="66"/>
      <c r="N276" s="66"/>
      <c r="O276" s="66"/>
      <c r="P276" s="116">
        <v>8539.8</v>
      </c>
      <c r="Q276" s="116">
        <v>8539.8</v>
      </c>
      <c r="R276" s="205">
        <f t="shared" si="104"/>
        <v>1</v>
      </c>
      <c r="S276" s="299" t="s">
        <v>64</v>
      </c>
      <c r="T276" s="205"/>
      <c r="U276" s="205"/>
      <c r="V276" s="34"/>
      <c r="W276" s="34"/>
      <c r="X276" s="37"/>
      <c r="Y276" s="37"/>
      <c r="Z276" s="34"/>
      <c r="AA276" s="101"/>
      <c r="AB276" s="34"/>
      <c r="AC276" s="34"/>
      <c r="AD276" s="276" t="s">
        <v>542</v>
      </c>
      <c r="AE276" s="138"/>
    </row>
    <row r="277" s="1" customFormat="1" ht="18" customHeight="1" spans="1:31">
      <c r="A277" s="37">
        <v>239</v>
      </c>
      <c r="B277" s="37" t="s">
        <v>374</v>
      </c>
      <c r="C277" s="37">
        <v>335.4</v>
      </c>
      <c r="D277" s="170">
        <f t="shared" si="90"/>
        <v>10062</v>
      </c>
      <c r="E277" s="171">
        <f t="shared" si="91"/>
        <v>2515.5</v>
      </c>
      <c r="F277" s="172">
        <f>'[1]6月'!H278</f>
        <v>8688.7</v>
      </c>
      <c r="G277" s="173">
        <f>'[1]6月'!I278</f>
        <v>0</v>
      </c>
      <c r="H277" s="173">
        <f>'[1]7月'!H278</f>
        <v>9720.4</v>
      </c>
      <c r="I277" s="173">
        <f>'[1]7月'!I278</f>
        <v>0</v>
      </c>
      <c r="J277" s="294"/>
      <c r="K277" s="66">
        <f>'[1]8月'!I277</f>
        <v>0</v>
      </c>
      <c r="L277" s="294"/>
      <c r="M277" s="294"/>
      <c r="N277" s="294"/>
      <c r="O277" s="294"/>
      <c r="P277" s="116">
        <f>D277</f>
        <v>10062</v>
      </c>
      <c r="Q277" s="116">
        <v>10062</v>
      </c>
      <c r="R277" s="205">
        <f t="shared" si="104"/>
        <v>1</v>
      </c>
      <c r="S277" s="299" t="s">
        <v>64</v>
      </c>
      <c r="T277" s="205"/>
      <c r="U277" s="205"/>
      <c r="V277" s="34"/>
      <c r="W277" s="34"/>
      <c r="X277" s="37"/>
      <c r="Y277" s="37"/>
      <c r="Z277" s="34"/>
      <c r="AA277" s="101"/>
      <c r="AB277" s="34"/>
      <c r="AC277" s="34"/>
      <c r="AD277" s="276"/>
      <c r="AE277" s="138"/>
    </row>
    <row r="278" s="1" customFormat="1" ht="18" customHeight="1" spans="1:31">
      <c r="A278" s="37">
        <v>240</v>
      </c>
      <c r="B278" s="37" t="s">
        <v>375</v>
      </c>
      <c r="C278" s="37">
        <v>344.16</v>
      </c>
      <c r="D278" s="170">
        <f t="shared" si="90"/>
        <v>10324.8</v>
      </c>
      <c r="E278" s="171">
        <f t="shared" si="91"/>
        <v>2581.2</v>
      </c>
      <c r="F278" s="172">
        <f>'[1]6月'!H279</f>
        <v>0</v>
      </c>
      <c r="G278" s="173">
        <v>0</v>
      </c>
      <c r="H278" s="173">
        <f>'[1]7月'!H279</f>
        <v>0</v>
      </c>
      <c r="I278" s="173">
        <f>'[1]7月'!I279</f>
        <v>0</v>
      </c>
      <c r="J278" s="66"/>
      <c r="K278" s="66">
        <f>'[1]8月'!I278</f>
        <v>0</v>
      </c>
      <c r="L278" s="66"/>
      <c r="M278" s="66"/>
      <c r="N278" s="66"/>
      <c r="O278" s="66"/>
      <c r="P278" s="116">
        <v>10324.8</v>
      </c>
      <c r="Q278" s="116">
        <f t="shared" si="103"/>
        <v>0</v>
      </c>
      <c r="R278" s="205">
        <f t="shared" si="104"/>
        <v>0</v>
      </c>
      <c r="S278" s="34"/>
      <c r="T278" s="205"/>
      <c r="U278" s="205"/>
      <c r="V278" s="34"/>
      <c r="W278" s="34"/>
      <c r="X278" s="37"/>
      <c r="Y278" s="37"/>
      <c r="Z278" s="34"/>
      <c r="AA278" s="101"/>
      <c r="AB278" s="34"/>
      <c r="AC278" s="34"/>
      <c r="AD278" s="276"/>
      <c r="AE278" s="138"/>
    </row>
    <row r="279" s="1" customFormat="1" ht="18" customHeight="1" spans="1:31">
      <c r="A279" s="37">
        <v>241</v>
      </c>
      <c r="B279" s="37" t="s">
        <v>377</v>
      </c>
      <c r="C279" s="37">
        <v>287.35</v>
      </c>
      <c r="D279" s="170">
        <f t="shared" si="90"/>
        <v>8620.5</v>
      </c>
      <c r="E279" s="171">
        <f t="shared" si="91"/>
        <v>2155.125</v>
      </c>
      <c r="F279" s="172">
        <f>'[1]6月'!H280</f>
        <v>0</v>
      </c>
      <c r="G279" s="173">
        <f>'[1]6月'!I280</f>
        <v>0</v>
      </c>
      <c r="H279" s="173">
        <f>'[1]7月'!H280</f>
        <v>0</v>
      </c>
      <c r="I279" s="173">
        <f>'[1]7月'!I280</f>
        <v>0</v>
      </c>
      <c r="J279" s="66"/>
      <c r="K279" s="66">
        <f>'[1]8月'!I279</f>
        <v>0</v>
      </c>
      <c r="L279" s="66"/>
      <c r="M279" s="66"/>
      <c r="N279" s="66"/>
      <c r="O279" s="66"/>
      <c r="P279" s="116">
        <v>8620.5</v>
      </c>
      <c r="Q279" s="116">
        <f t="shared" si="103"/>
        <v>0</v>
      </c>
      <c r="R279" s="205">
        <f t="shared" si="104"/>
        <v>0</v>
      </c>
      <c r="S279" s="34" t="s">
        <v>498</v>
      </c>
      <c r="T279" s="205"/>
      <c r="U279" s="297"/>
      <c r="V279" s="34"/>
      <c r="W279" s="34"/>
      <c r="Y279" s="37"/>
      <c r="Z279" s="34"/>
      <c r="AA279" s="101"/>
      <c r="AB279" s="34"/>
      <c r="AC279" s="34"/>
      <c r="AD279" s="276"/>
      <c r="AE279" s="138"/>
    </row>
    <row r="280" s="2" customFormat="1" ht="18" customHeight="1" spans="1:31">
      <c r="A280" s="32">
        <v>242</v>
      </c>
      <c r="B280" s="32" t="s">
        <v>378</v>
      </c>
      <c r="C280" s="32">
        <v>287.49</v>
      </c>
      <c r="D280" s="161">
        <f t="shared" si="90"/>
        <v>8624.7</v>
      </c>
      <c r="E280" s="162">
        <f t="shared" si="91"/>
        <v>2156.175</v>
      </c>
      <c r="F280" s="156" t="s">
        <v>497</v>
      </c>
      <c r="G280" s="157">
        <f>'[1]6月'!I281</f>
        <v>0</v>
      </c>
      <c r="H280" s="157">
        <f>'[1]7月'!H281</f>
        <v>0</v>
      </c>
      <c r="I280" s="157">
        <f>'[1]7月'!I281</f>
        <v>0</v>
      </c>
      <c r="J280" s="29"/>
      <c r="K280" s="29">
        <f>'[1]8月'!I280</f>
        <v>0</v>
      </c>
      <c r="L280" s="29"/>
      <c r="M280" s="29"/>
      <c r="N280" s="29"/>
      <c r="O280" s="29"/>
      <c r="P280" s="157">
        <v>0</v>
      </c>
      <c r="Q280" s="29">
        <f t="shared" si="103"/>
        <v>0</v>
      </c>
      <c r="R280" s="203" t="e">
        <f t="shared" si="104"/>
        <v>#DIV/0!</v>
      </c>
      <c r="S280" s="29"/>
      <c r="T280" s="203"/>
      <c r="U280" s="203"/>
      <c r="V280" s="29"/>
      <c r="W280" s="29"/>
      <c r="X280" s="29"/>
      <c r="Y280" s="32"/>
      <c r="Z280" s="54"/>
      <c r="AA280" s="62"/>
      <c r="AB280" s="29"/>
      <c r="AC280" s="29"/>
      <c r="AD280" s="260"/>
      <c r="AE280" s="214"/>
    </row>
    <row r="281" s="2" customFormat="1" ht="18" customHeight="1" spans="1:31">
      <c r="A281" s="32">
        <v>243</v>
      </c>
      <c r="B281" s="32" t="s">
        <v>380</v>
      </c>
      <c r="C281" s="32">
        <v>342.25</v>
      </c>
      <c r="D281" s="161">
        <f t="shared" si="90"/>
        <v>10267.5</v>
      </c>
      <c r="E281" s="162">
        <f t="shared" si="91"/>
        <v>2566.875</v>
      </c>
      <c r="F281" s="156" t="s">
        <v>497</v>
      </c>
      <c r="G281" s="157">
        <f>'[1]6月'!I282</f>
        <v>0</v>
      </c>
      <c r="H281" s="157">
        <f>'[1]7月'!H282</f>
        <v>0</v>
      </c>
      <c r="I281" s="157">
        <f>'[1]7月'!I282</f>
        <v>0</v>
      </c>
      <c r="J281" s="29"/>
      <c r="K281" s="29">
        <f>'[1]8月'!I281</f>
        <v>0</v>
      </c>
      <c r="L281" s="29"/>
      <c r="M281" s="29"/>
      <c r="N281" s="29"/>
      <c r="O281" s="29"/>
      <c r="P281" s="157">
        <v>0</v>
      </c>
      <c r="Q281" s="29">
        <f t="shared" si="103"/>
        <v>0</v>
      </c>
      <c r="R281" s="203" t="e">
        <f t="shared" si="104"/>
        <v>#DIV/0!</v>
      </c>
      <c r="S281" s="29"/>
      <c r="T281" s="203"/>
      <c r="U281" s="203"/>
      <c r="V281" s="29"/>
      <c r="W281" s="29"/>
      <c r="X281" s="29"/>
      <c r="Y281" s="32"/>
      <c r="Z281" s="54"/>
      <c r="AA281" s="63"/>
      <c r="AB281" s="29"/>
      <c r="AC281" s="29"/>
      <c r="AD281" s="260"/>
      <c r="AE281" s="214"/>
    </row>
    <row r="282" s="2" customFormat="1" ht="17" customHeight="1" spans="1:31">
      <c r="A282" s="32">
        <v>244</v>
      </c>
      <c r="B282" s="32" t="s">
        <v>381</v>
      </c>
      <c r="C282" s="32">
        <v>380.43</v>
      </c>
      <c r="D282" s="161">
        <f t="shared" si="90"/>
        <v>11412.9</v>
      </c>
      <c r="E282" s="162">
        <f t="shared" si="91"/>
        <v>2853.225</v>
      </c>
      <c r="F282" s="156">
        <f>'[1]6月'!H283</f>
        <v>10842.255</v>
      </c>
      <c r="G282" s="281">
        <f>'[1]6月'!I283</f>
        <v>10842.255</v>
      </c>
      <c r="H282" s="157">
        <f>'[1]7月'!H283</f>
        <v>0</v>
      </c>
      <c r="I282" s="157">
        <f>'[1]7月'!I283</f>
        <v>0</v>
      </c>
      <c r="J282" s="29"/>
      <c r="K282" s="29">
        <f>'[1]8月'!I282</f>
        <v>0</v>
      </c>
      <c r="L282" s="29"/>
      <c r="M282" s="29"/>
      <c r="N282" s="29"/>
      <c r="O282" s="29"/>
      <c r="P282" s="251">
        <f t="shared" ref="P282:P285" si="105">D282</f>
        <v>11412.9</v>
      </c>
      <c r="Q282" s="197">
        <f t="shared" si="103"/>
        <v>10842.255</v>
      </c>
      <c r="R282" s="203">
        <f t="shared" si="104"/>
        <v>0.95</v>
      </c>
      <c r="S282" s="29" t="s">
        <v>418</v>
      </c>
      <c r="T282" s="203" t="s">
        <v>21</v>
      </c>
      <c r="U282" s="47">
        <v>44012</v>
      </c>
      <c r="V282" s="29"/>
      <c r="W282" s="29"/>
      <c r="X282" s="32"/>
      <c r="Y282" s="32"/>
      <c r="Z282" s="29"/>
      <c r="AA282" s="87"/>
      <c r="AB282" s="29"/>
      <c r="AC282" s="29"/>
      <c r="AD282" s="260"/>
      <c r="AE282" s="214"/>
    </row>
    <row r="283" s="2" customFormat="1" ht="18" customHeight="1" spans="1:31">
      <c r="A283" s="32">
        <v>245</v>
      </c>
      <c r="B283" s="32" t="s">
        <v>382</v>
      </c>
      <c r="C283" s="32">
        <v>335.91</v>
      </c>
      <c r="D283" s="161">
        <f t="shared" si="90"/>
        <v>10077.3</v>
      </c>
      <c r="E283" s="162">
        <f t="shared" si="91"/>
        <v>2519.325</v>
      </c>
      <c r="F283" s="156">
        <f>'[1]6月'!H284</f>
        <v>2171.7</v>
      </c>
      <c r="G283" s="157">
        <f>'[1]6月'!I284</f>
        <v>0</v>
      </c>
      <c r="H283" s="157">
        <f>'[1]7月'!H284</f>
        <v>3535.9</v>
      </c>
      <c r="I283" s="157">
        <f>'[1]7月'!I284</f>
        <v>0</v>
      </c>
      <c r="J283" s="29"/>
      <c r="K283" s="29">
        <f>'[1]8月'!I283</f>
        <v>10077.3</v>
      </c>
      <c r="L283" s="29"/>
      <c r="M283" s="29"/>
      <c r="N283" s="29"/>
      <c r="O283" s="29"/>
      <c r="P283" s="29">
        <f t="shared" si="105"/>
        <v>10077.3</v>
      </c>
      <c r="Q283" s="157">
        <f t="shared" si="103"/>
        <v>10077.3</v>
      </c>
      <c r="R283" s="203">
        <f t="shared" si="104"/>
        <v>1</v>
      </c>
      <c r="S283" s="29" t="s">
        <v>418</v>
      </c>
      <c r="T283" s="203" t="s">
        <v>445</v>
      </c>
      <c r="U283" s="47">
        <v>44061</v>
      </c>
      <c r="V283" s="29"/>
      <c r="W283" s="29"/>
      <c r="X283" s="32"/>
      <c r="Y283" s="32"/>
      <c r="Z283" s="29"/>
      <c r="AA283" s="87"/>
      <c r="AB283" s="29"/>
      <c r="AC283" s="29"/>
      <c r="AD283" s="260" t="s">
        <v>536</v>
      </c>
      <c r="AE283" s="214"/>
    </row>
    <row r="284" s="2" customFormat="1" ht="18" customHeight="1" spans="1:31">
      <c r="A284" s="32">
        <v>246</v>
      </c>
      <c r="B284" s="32" t="s">
        <v>383</v>
      </c>
      <c r="C284" s="32">
        <v>284.52</v>
      </c>
      <c r="D284" s="161">
        <f t="shared" si="90"/>
        <v>8535.6</v>
      </c>
      <c r="E284" s="162">
        <f t="shared" si="91"/>
        <v>2133.9</v>
      </c>
      <c r="F284" s="156">
        <f>'[1]6月'!H285</f>
        <v>3239.5</v>
      </c>
      <c r="G284" s="157">
        <f>'[1]6月'!I285</f>
        <v>0</v>
      </c>
      <c r="H284" s="157">
        <f>'[1]7月'!H285</f>
        <v>3801.9</v>
      </c>
      <c r="I284" s="157">
        <f>'[1]7月'!I285</f>
        <v>0</v>
      </c>
      <c r="J284" s="29"/>
      <c r="K284" s="29">
        <f>'[1]8月'!I284</f>
        <v>8535.6</v>
      </c>
      <c r="L284" s="29"/>
      <c r="M284" s="29"/>
      <c r="N284" s="29"/>
      <c r="O284" s="29"/>
      <c r="P284" s="29">
        <f t="shared" si="105"/>
        <v>8535.6</v>
      </c>
      <c r="Q284" s="157">
        <f t="shared" si="103"/>
        <v>8535.6</v>
      </c>
      <c r="R284" s="203">
        <f t="shared" si="104"/>
        <v>1</v>
      </c>
      <c r="S284" s="29" t="s">
        <v>418</v>
      </c>
      <c r="T284" s="203" t="s">
        <v>445</v>
      </c>
      <c r="U284" s="47">
        <v>44061</v>
      </c>
      <c r="V284" s="29"/>
      <c r="W284" s="29"/>
      <c r="X284" s="32"/>
      <c r="Y284" s="32"/>
      <c r="Z284" s="29"/>
      <c r="AA284" s="87"/>
      <c r="AB284" s="29"/>
      <c r="AC284" s="29"/>
      <c r="AD284" s="260"/>
      <c r="AE284" s="214"/>
    </row>
    <row r="285" s="2" customFormat="1" ht="18" customHeight="1" spans="1:31">
      <c r="A285" s="32">
        <v>247</v>
      </c>
      <c r="B285" s="32" t="s">
        <v>384</v>
      </c>
      <c r="C285" s="32">
        <v>284.66</v>
      </c>
      <c r="D285" s="161">
        <f t="shared" ref="D285:D306" si="106">C285*30</f>
        <v>8539.8</v>
      </c>
      <c r="E285" s="162">
        <f t="shared" ref="E285:E300" si="107">C285*7.5</f>
        <v>2134.95</v>
      </c>
      <c r="F285" s="156">
        <f>'[1]6月'!H286</f>
        <v>5996.4</v>
      </c>
      <c r="G285" s="157">
        <f>'[1]6月'!I286</f>
        <v>0</v>
      </c>
      <c r="H285" s="157">
        <f>'[1]7月'!H286</f>
        <v>7850.8</v>
      </c>
      <c r="I285" s="157">
        <f>'[1]7月'!I286</f>
        <v>0</v>
      </c>
      <c r="J285" s="29"/>
      <c r="K285" s="29">
        <f>'[1]8月'!I285</f>
        <v>0</v>
      </c>
      <c r="L285" s="29"/>
      <c r="M285" s="29"/>
      <c r="N285" s="29"/>
      <c r="O285" s="29">
        <v>8539.8</v>
      </c>
      <c r="P285" s="29">
        <f t="shared" si="105"/>
        <v>8539.8</v>
      </c>
      <c r="Q285" s="29">
        <f t="shared" si="103"/>
        <v>8539.8</v>
      </c>
      <c r="R285" s="203">
        <f t="shared" si="104"/>
        <v>1</v>
      </c>
      <c r="S285" s="29" t="s">
        <v>418</v>
      </c>
      <c r="T285" s="203" t="s">
        <v>21</v>
      </c>
      <c r="U285" s="47">
        <v>44146</v>
      </c>
      <c r="V285" s="29"/>
      <c r="W285" s="29"/>
      <c r="X285" s="32"/>
      <c r="Y285" s="32"/>
      <c r="Z285" s="29"/>
      <c r="AA285" s="87"/>
      <c r="AB285" s="29"/>
      <c r="AC285" s="29"/>
      <c r="AD285" s="260"/>
      <c r="AE285" s="214"/>
    </row>
    <row r="286" s="2" customFormat="1" ht="18" customHeight="1" spans="1:31">
      <c r="A286" s="32">
        <v>248</v>
      </c>
      <c r="B286" s="32" t="s">
        <v>385</v>
      </c>
      <c r="C286" s="32">
        <v>335.4</v>
      </c>
      <c r="D286" s="161">
        <f t="shared" si="106"/>
        <v>10062</v>
      </c>
      <c r="E286" s="162">
        <f t="shared" si="107"/>
        <v>2515.5</v>
      </c>
      <c r="F286" s="156" t="s">
        <v>497</v>
      </c>
      <c r="G286" s="157">
        <f>'[1]6月'!I287</f>
        <v>0</v>
      </c>
      <c r="H286" s="157">
        <f>'[1]7月'!H287</f>
        <v>0</v>
      </c>
      <c r="I286" s="157">
        <f>'[1]7月'!I287</f>
        <v>0</v>
      </c>
      <c r="J286" s="29"/>
      <c r="K286" s="29">
        <f>'[1]8月'!I286</f>
        <v>0</v>
      </c>
      <c r="L286" s="29"/>
      <c r="M286" s="29"/>
      <c r="N286" s="29"/>
      <c r="O286" s="29"/>
      <c r="P286" s="157">
        <v>0</v>
      </c>
      <c r="Q286" s="29">
        <f t="shared" si="103"/>
        <v>0</v>
      </c>
      <c r="R286" s="203" t="e">
        <f t="shared" si="104"/>
        <v>#DIV/0!</v>
      </c>
      <c r="S286" s="29"/>
      <c r="T286" s="203"/>
      <c r="U286" s="203"/>
      <c r="V286" s="29"/>
      <c r="W286" s="29"/>
      <c r="X286" s="32"/>
      <c r="Y286" s="32"/>
      <c r="Z286" s="29"/>
      <c r="AA286" s="87"/>
      <c r="AB286" s="29"/>
      <c r="AC286" s="29"/>
      <c r="AD286" s="260" t="s">
        <v>543</v>
      </c>
      <c r="AE286" s="214"/>
    </row>
    <row r="287" s="2" customFormat="1" ht="18" customHeight="1" spans="1:31">
      <c r="A287" s="32">
        <v>249</v>
      </c>
      <c r="B287" s="32" t="s">
        <v>387</v>
      </c>
      <c r="C287" s="32">
        <v>344.16</v>
      </c>
      <c r="D287" s="161">
        <f t="shared" si="106"/>
        <v>10324.8</v>
      </c>
      <c r="E287" s="162">
        <f t="shared" si="107"/>
        <v>2581.2</v>
      </c>
      <c r="F287" s="156"/>
      <c r="G287" s="157">
        <f>'[1]6月'!I288</f>
        <v>0</v>
      </c>
      <c r="H287" s="157"/>
      <c r="I287" s="157">
        <f>'[1]7月'!I288</f>
        <v>0</v>
      </c>
      <c r="J287" s="29"/>
      <c r="K287" s="29">
        <f>'[1]8月'!I287</f>
        <v>0</v>
      </c>
      <c r="L287" s="29"/>
      <c r="M287" s="29"/>
      <c r="N287" s="29"/>
      <c r="O287" s="29"/>
      <c r="P287" s="29">
        <v>10324.8</v>
      </c>
      <c r="Q287" s="29">
        <v>10324.8</v>
      </c>
      <c r="R287" s="203">
        <f t="shared" si="104"/>
        <v>1</v>
      </c>
      <c r="S287" s="29" t="s">
        <v>418</v>
      </c>
      <c r="T287" s="203" t="s">
        <v>21</v>
      </c>
      <c r="U287" s="47">
        <v>44089</v>
      </c>
      <c r="V287" s="29"/>
      <c r="W287" s="29"/>
      <c r="X287" s="32"/>
      <c r="Y287" s="32"/>
      <c r="Z287" s="29"/>
      <c r="AA287" s="87"/>
      <c r="AB287" s="29"/>
      <c r="AC287" s="29"/>
      <c r="AD287" s="260" t="s">
        <v>543</v>
      </c>
      <c r="AE287" s="214"/>
    </row>
    <row r="288" s="2" customFormat="1" ht="18" customHeight="1" spans="1:31">
      <c r="A288" s="32">
        <v>250</v>
      </c>
      <c r="B288" s="32" t="s">
        <v>388</v>
      </c>
      <c r="C288" s="32">
        <v>287.35</v>
      </c>
      <c r="D288" s="161">
        <f t="shared" si="106"/>
        <v>8620.5</v>
      </c>
      <c r="E288" s="162">
        <f t="shared" si="107"/>
        <v>2155.125</v>
      </c>
      <c r="F288" s="156">
        <v>4054.6</v>
      </c>
      <c r="G288" s="157">
        <f>'[1]6月'!I289</f>
        <v>8620.5</v>
      </c>
      <c r="H288" s="157">
        <f>'[1]7月'!H289</f>
        <v>0</v>
      </c>
      <c r="I288" s="157">
        <f>'[1]7月'!I289</f>
        <v>0</v>
      </c>
      <c r="J288" s="29"/>
      <c r="K288" s="29">
        <f>'[1]8月'!I288</f>
        <v>0</v>
      </c>
      <c r="L288" s="29"/>
      <c r="M288" s="29"/>
      <c r="N288" s="29"/>
      <c r="O288" s="29"/>
      <c r="P288" s="29">
        <f>F288+H288+J288+L288+N288</f>
        <v>4054.6</v>
      </c>
      <c r="Q288" s="29">
        <f t="shared" ref="Q288:Q290" si="108">G288+I288+K288+M288+O288</f>
        <v>8620.5</v>
      </c>
      <c r="R288" s="203">
        <f t="shared" si="104"/>
        <v>2.12610368470379</v>
      </c>
      <c r="S288" s="29" t="s">
        <v>418</v>
      </c>
      <c r="T288" s="203" t="s">
        <v>21</v>
      </c>
      <c r="U288" s="47">
        <v>44010</v>
      </c>
      <c r="V288" s="29"/>
      <c r="W288" s="29"/>
      <c r="X288" s="32"/>
      <c r="Y288" s="32"/>
      <c r="Z288" s="29"/>
      <c r="AA288" s="87"/>
      <c r="AB288" s="29"/>
      <c r="AC288" s="29"/>
      <c r="AD288" s="260"/>
      <c r="AE288" s="214"/>
    </row>
    <row r="289" s="2" customFormat="1" ht="18" customHeight="1" spans="1:31">
      <c r="A289" s="32">
        <v>251</v>
      </c>
      <c r="B289" s="32" t="s">
        <v>390</v>
      </c>
      <c r="C289" s="32">
        <v>287.49</v>
      </c>
      <c r="D289" s="161">
        <f t="shared" si="106"/>
        <v>8624.7</v>
      </c>
      <c r="E289" s="162">
        <f t="shared" si="107"/>
        <v>2156.175</v>
      </c>
      <c r="F289" s="156" t="s">
        <v>497</v>
      </c>
      <c r="G289" s="157">
        <f>'[1]6月'!I290</f>
        <v>0</v>
      </c>
      <c r="H289" s="157">
        <f>'[1]7月'!H290</f>
        <v>0</v>
      </c>
      <c r="I289" s="157">
        <f>'[1]7月'!I290</f>
        <v>0</v>
      </c>
      <c r="J289" s="29"/>
      <c r="K289" s="29">
        <f>'[1]8月'!I289</f>
        <v>0</v>
      </c>
      <c r="L289" s="29"/>
      <c r="M289" s="29"/>
      <c r="N289" s="29"/>
      <c r="O289" s="29"/>
      <c r="P289" s="29">
        <v>0</v>
      </c>
      <c r="Q289" s="29">
        <f t="shared" si="108"/>
        <v>0</v>
      </c>
      <c r="R289" s="203" t="e">
        <f t="shared" si="104"/>
        <v>#DIV/0!</v>
      </c>
      <c r="S289" s="29"/>
      <c r="T289" s="203"/>
      <c r="U289" s="203"/>
      <c r="V289" s="29"/>
      <c r="W289" s="29"/>
      <c r="X289" s="154"/>
      <c r="Y289" s="154"/>
      <c r="Z289" s="309"/>
      <c r="AA289" s="310"/>
      <c r="AB289" s="29"/>
      <c r="AC289" s="29"/>
      <c r="AD289" s="260" t="s">
        <v>544</v>
      </c>
      <c r="AE289" s="214"/>
    </row>
    <row r="290" s="2" customFormat="1" ht="18" customHeight="1" spans="1:31">
      <c r="A290" s="32">
        <v>252</v>
      </c>
      <c r="B290" s="32" t="s">
        <v>392</v>
      </c>
      <c r="C290" s="32">
        <v>342.25</v>
      </c>
      <c r="D290" s="161">
        <f t="shared" si="106"/>
        <v>10267.5</v>
      </c>
      <c r="E290" s="162">
        <f t="shared" si="107"/>
        <v>2566.875</v>
      </c>
      <c r="F290" s="156" t="s">
        <v>497</v>
      </c>
      <c r="G290" s="157">
        <f>'[1]6月'!I291</f>
        <v>0</v>
      </c>
      <c r="H290" s="157">
        <f>'[1]7月'!H291</f>
        <v>0</v>
      </c>
      <c r="I290" s="157">
        <f>'[1]7月'!I291</f>
        <v>0</v>
      </c>
      <c r="J290" s="29"/>
      <c r="K290" s="29">
        <f>'[1]8月'!I290</f>
        <v>0</v>
      </c>
      <c r="L290" s="29"/>
      <c r="M290" s="29"/>
      <c r="N290" s="29"/>
      <c r="O290" s="29"/>
      <c r="P290" s="29">
        <v>0</v>
      </c>
      <c r="Q290" s="29">
        <f t="shared" si="108"/>
        <v>0</v>
      </c>
      <c r="R290" s="203" t="e">
        <f t="shared" si="104"/>
        <v>#DIV/0!</v>
      </c>
      <c r="S290" s="29"/>
      <c r="T290" s="203"/>
      <c r="U290" s="203"/>
      <c r="V290" s="29"/>
      <c r="W290" s="29"/>
      <c r="X290" s="158"/>
      <c r="Y290" s="158"/>
      <c r="Z290" s="311"/>
      <c r="AA290" s="312"/>
      <c r="AB290" s="29"/>
      <c r="AC290" s="29"/>
      <c r="AD290" s="260"/>
      <c r="AE290" s="214"/>
    </row>
    <row r="291" s="2" customFormat="1" ht="18" customHeight="1" spans="1:31">
      <c r="A291" s="32">
        <v>253</v>
      </c>
      <c r="B291" s="32" t="s">
        <v>393</v>
      </c>
      <c r="C291" s="32">
        <v>376.41</v>
      </c>
      <c r="D291" s="161">
        <f t="shared" si="106"/>
        <v>11292.3</v>
      </c>
      <c r="E291" s="162">
        <f t="shared" si="107"/>
        <v>2823.075</v>
      </c>
      <c r="F291" s="156"/>
      <c r="G291" s="157">
        <f>'[1]6月'!I292</f>
        <v>0</v>
      </c>
      <c r="H291" s="157"/>
      <c r="I291" s="157">
        <f>'[1]7月'!I292</f>
        <v>0</v>
      </c>
      <c r="J291" s="29"/>
      <c r="K291" s="29">
        <f>'[1]8月'!I291</f>
        <v>0</v>
      </c>
      <c r="L291" s="29"/>
      <c r="M291" s="29"/>
      <c r="N291" s="29"/>
      <c r="O291" s="29"/>
      <c r="P291" s="29">
        <f>D291</f>
        <v>11292.3</v>
      </c>
      <c r="Q291" s="29">
        <v>11292.3</v>
      </c>
      <c r="R291" s="203">
        <f t="shared" si="104"/>
        <v>1</v>
      </c>
      <c r="S291" s="29" t="s">
        <v>418</v>
      </c>
      <c r="T291" s="203" t="s">
        <v>21</v>
      </c>
      <c r="U291" s="47">
        <v>44089</v>
      </c>
      <c r="V291" s="29"/>
      <c r="W291" s="29"/>
      <c r="X291" s="29"/>
      <c r="Y291" s="29"/>
      <c r="Z291" s="47"/>
      <c r="AA291" s="29"/>
      <c r="AB291" s="29"/>
      <c r="AC291" s="29"/>
      <c r="AD291" s="260"/>
      <c r="AE291" s="214"/>
    </row>
    <row r="292" s="2" customFormat="1" ht="18" customHeight="1" spans="1:31">
      <c r="A292" s="32">
        <v>254</v>
      </c>
      <c r="B292" s="32" t="s">
        <v>395</v>
      </c>
      <c r="C292" s="32">
        <v>335.91</v>
      </c>
      <c r="D292" s="161">
        <f t="shared" si="106"/>
        <v>10077.3</v>
      </c>
      <c r="E292" s="162">
        <f t="shared" si="107"/>
        <v>2519.325</v>
      </c>
      <c r="F292" s="156" t="s">
        <v>497</v>
      </c>
      <c r="G292" s="157">
        <f>'[1]6月'!I293</f>
        <v>0</v>
      </c>
      <c r="H292" s="157">
        <f>'[1]7月'!H293</f>
        <v>0</v>
      </c>
      <c r="I292" s="157">
        <f>'[1]7月'!I293</f>
        <v>0</v>
      </c>
      <c r="J292" s="29">
        <v>427.5</v>
      </c>
      <c r="K292" s="29">
        <f>'[1]8月'!I292</f>
        <v>0</v>
      </c>
      <c r="L292" s="29">
        <v>2848.1</v>
      </c>
      <c r="M292" s="29"/>
      <c r="N292" s="29">
        <v>881.3</v>
      </c>
      <c r="O292" s="29"/>
      <c r="P292" s="157">
        <f>J292+L292+N292</f>
        <v>4156.9</v>
      </c>
      <c r="Q292" s="29">
        <v>4156.9</v>
      </c>
      <c r="R292" s="203">
        <f t="shared" si="104"/>
        <v>1</v>
      </c>
      <c r="S292" s="29" t="s">
        <v>430</v>
      </c>
      <c r="T292" s="203" t="s">
        <v>515</v>
      </c>
      <c r="U292" s="47">
        <v>44144</v>
      </c>
      <c r="V292" s="29"/>
      <c r="W292" s="29"/>
      <c r="X292" s="29"/>
      <c r="Y292" s="29"/>
      <c r="Z292" s="47"/>
      <c r="AA292" s="29"/>
      <c r="AB292" s="29"/>
      <c r="AC292" s="29"/>
      <c r="AD292" s="260"/>
      <c r="AE292" s="214"/>
    </row>
    <row r="293" s="2" customFormat="1" ht="18" customHeight="1" spans="1:31">
      <c r="A293" s="32">
        <v>255</v>
      </c>
      <c r="B293" s="32" t="s">
        <v>396</v>
      </c>
      <c r="C293" s="32">
        <v>284.52</v>
      </c>
      <c r="D293" s="161">
        <f t="shared" si="106"/>
        <v>8535.6</v>
      </c>
      <c r="E293" s="162">
        <f t="shared" si="107"/>
        <v>2133.9</v>
      </c>
      <c r="F293" s="156" t="s">
        <v>497</v>
      </c>
      <c r="G293" s="157">
        <f>'[1]6月'!I294</f>
        <v>0</v>
      </c>
      <c r="H293" s="157">
        <f>'[1]7月'!H294</f>
        <v>0</v>
      </c>
      <c r="I293" s="157">
        <f>'[1]7月'!I294</f>
        <v>0</v>
      </c>
      <c r="J293" s="29">
        <v>552.9</v>
      </c>
      <c r="K293" s="29">
        <f>'[1]8月'!I293</f>
        <v>0</v>
      </c>
      <c r="L293" s="29">
        <v>4812.7</v>
      </c>
      <c r="M293" s="29"/>
      <c r="N293" s="29">
        <v>756.2</v>
      </c>
      <c r="O293" s="29"/>
      <c r="P293" s="157">
        <f>J293+L293+N293</f>
        <v>6121.8</v>
      </c>
      <c r="Q293" s="29">
        <v>6121.8</v>
      </c>
      <c r="R293" s="203">
        <f t="shared" si="104"/>
        <v>1</v>
      </c>
      <c r="S293" s="29" t="s">
        <v>430</v>
      </c>
      <c r="T293" s="203" t="s">
        <v>515</v>
      </c>
      <c r="U293" s="47">
        <v>44144</v>
      </c>
      <c r="V293" s="29"/>
      <c r="W293" s="29"/>
      <c r="X293" s="32"/>
      <c r="Y293" s="218"/>
      <c r="Z293" s="47"/>
      <c r="AA293" s="29"/>
      <c r="AB293" s="29"/>
      <c r="AC293" s="29"/>
      <c r="AD293" s="260"/>
      <c r="AE293" s="214"/>
    </row>
    <row r="294" s="2" customFormat="1" ht="18" customHeight="1" spans="1:31">
      <c r="A294" s="32">
        <v>256</v>
      </c>
      <c r="B294" s="32" t="s">
        <v>397</v>
      </c>
      <c r="C294" s="32">
        <v>284.66</v>
      </c>
      <c r="D294" s="161">
        <f t="shared" si="106"/>
        <v>8539.8</v>
      </c>
      <c r="E294" s="162">
        <f t="shared" si="107"/>
        <v>2134.95</v>
      </c>
      <c r="F294" s="156">
        <f>'[1]6月'!H295</f>
        <v>2359.8</v>
      </c>
      <c r="G294" s="157">
        <f>'[1]6月'!I295</f>
        <v>0</v>
      </c>
      <c r="H294" s="157">
        <f>'[1]7月'!H295</f>
        <v>4580.9</v>
      </c>
      <c r="I294" s="157">
        <f>'[1]7月'!I295</f>
        <v>0</v>
      </c>
      <c r="J294" s="29"/>
      <c r="K294" s="29">
        <f>'[1]8月'!I294</f>
        <v>0</v>
      </c>
      <c r="L294" s="29"/>
      <c r="M294" s="29"/>
      <c r="N294" s="29"/>
      <c r="O294" s="29">
        <v>8539.8</v>
      </c>
      <c r="P294" s="29">
        <v>8539.8</v>
      </c>
      <c r="Q294" s="29">
        <f t="shared" ref="Q294:Q300" si="109">G294+I294+K294+M294+O294</f>
        <v>8539.8</v>
      </c>
      <c r="R294" s="203">
        <f t="shared" si="104"/>
        <v>1</v>
      </c>
      <c r="S294" s="29" t="s">
        <v>418</v>
      </c>
      <c r="T294" s="203" t="s">
        <v>511</v>
      </c>
      <c r="U294" s="47">
        <v>44134</v>
      </c>
      <c r="V294" s="29" t="s">
        <v>545</v>
      </c>
      <c r="W294" s="29"/>
      <c r="X294" s="32"/>
      <c r="Y294" s="32"/>
      <c r="Z294" s="29"/>
      <c r="AA294" s="87"/>
      <c r="AB294" s="29"/>
      <c r="AC294" s="29"/>
      <c r="AD294" s="271"/>
      <c r="AE294" s="214"/>
    </row>
    <row r="295" s="2" customFormat="1" ht="18" customHeight="1" spans="1:31">
      <c r="A295" s="32">
        <v>257</v>
      </c>
      <c r="B295" s="32" t="s">
        <v>398</v>
      </c>
      <c r="C295" s="32">
        <v>335.4</v>
      </c>
      <c r="D295" s="161">
        <f t="shared" si="106"/>
        <v>10062</v>
      </c>
      <c r="E295" s="162">
        <f t="shared" si="107"/>
        <v>2515.5</v>
      </c>
      <c r="F295" s="156">
        <f>'[1]6月'!H296</f>
        <v>3862.7</v>
      </c>
      <c r="G295" s="157">
        <f>'[1]6月'!I296</f>
        <v>0</v>
      </c>
      <c r="H295" s="157">
        <f>'[1]7月'!H296</f>
        <v>7269.4</v>
      </c>
      <c r="I295" s="157">
        <f>'[1]7月'!I296</f>
        <v>0</v>
      </c>
      <c r="J295" s="29"/>
      <c r="K295" s="29">
        <f>'[1]8月'!I295</f>
        <v>0</v>
      </c>
      <c r="L295" s="29"/>
      <c r="M295" s="29"/>
      <c r="N295" s="29"/>
      <c r="O295" s="29">
        <v>10062</v>
      </c>
      <c r="P295" s="29">
        <f>D295</f>
        <v>10062</v>
      </c>
      <c r="Q295" s="29">
        <v>10062</v>
      </c>
      <c r="R295" s="203">
        <f t="shared" si="104"/>
        <v>1</v>
      </c>
      <c r="S295" s="29" t="s">
        <v>418</v>
      </c>
      <c r="T295" s="203" t="s">
        <v>511</v>
      </c>
      <c r="U295" s="47">
        <v>44134</v>
      </c>
      <c r="V295" s="29" t="s">
        <v>545</v>
      </c>
      <c r="W295" s="29"/>
      <c r="X295" s="32"/>
      <c r="Y295" s="32"/>
      <c r="Z295" s="29"/>
      <c r="AA295" s="87"/>
      <c r="AB295" s="29"/>
      <c r="AC295" s="29"/>
      <c r="AD295" s="271"/>
      <c r="AE295" s="214"/>
    </row>
    <row r="296" s="2" customFormat="1" ht="18" customHeight="1" spans="1:31">
      <c r="A296" s="32">
        <v>258</v>
      </c>
      <c r="B296" s="32" t="s">
        <v>399</v>
      </c>
      <c r="C296" s="32">
        <v>544.22</v>
      </c>
      <c r="D296" s="161">
        <f t="shared" si="106"/>
        <v>16326.6</v>
      </c>
      <c r="E296" s="162">
        <f t="shared" si="107"/>
        <v>4081.65</v>
      </c>
      <c r="F296" s="156" t="s">
        <v>497</v>
      </c>
      <c r="G296" s="157">
        <f>'[1]6月'!I297</f>
        <v>0</v>
      </c>
      <c r="H296" s="157">
        <f>'[1]7月'!H297</f>
        <v>0</v>
      </c>
      <c r="I296" s="157">
        <f>'[1]7月'!I297</f>
        <v>0</v>
      </c>
      <c r="J296" s="29"/>
      <c r="K296" s="29">
        <f>'[1]8月'!I296</f>
        <v>0</v>
      </c>
      <c r="L296" s="29"/>
      <c r="M296" s="29"/>
      <c r="N296" s="29"/>
      <c r="O296" s="29"/>
      <c r="P296" s="157">
        <v>0</v>
      </c>
      <c r="Q296" s="29">
        <f t="shared" si="109"/>
        <v>0</v>
      </c>
      <c r="R296" s="203" t="e">
        <f t="shared" si="104"/>
        <v>#DIV/0!</v>
      </c>
      <c r="S296" s="29"/>
      <c r="T296" s="203"/>
      <c r="U296" s="203"/>
      <c r="V296" s="29"/>
      <c r="W296" s="29"/>
      <c r="X296" s="32"/>
      <c r="Y296" s="32"/>
      <c r="Z296" s="29"/>
      <c r="AA296" s="87"/>
      <c r="AB296" s="29"/>
      <c r="AC296" s="29"/>
      <c r="AD296" s="260" t="s">
        <v>546</v>
      </c>
      <c r="AE296" s="214"/>
    </row>
    <row r="297" s="1" customFormat="1" ht="18" customHeight="1" spans="1:31">
      <c r="A297" s="37">
        <v>259</v>
      </c>
      <c r="B297" s="37" t="s">
        <v>401</v>
      </c>
      <c r="C297" s="37">
        <v>464.02</v>
      </c>
      <c r="D297" s="170">
        <f t="shared" si="106"/>
        <v>13920.6</v>
      </c>
      <c r="E297" s="171">
        <f t="shared" si="107"/>
        <v>3480.15</v>
      </c>
      <c r="F297" s="172">
        <f>'[1]6月'!H298</f>
        <v>1179.9</v>
      </c>
      <c r="G297" s="173">
        <f>'[1]6月'!I298</f>
        <v>0</v>
      </c>
      <c r="H297" s="173">
        <f>'[1]7月'!H298</f>
        <v>2392.1</v>
      </c>
      <c r="I297" s="173">
        <f>'[1]7月'!I298</f>
        <v>0</v>
      </c>
      <c r="J297" s="66">
        <v>566.2</v>
      </c>
      <c r="K297" s="66">
        <f>'[1]8月'!I297</f>
        <v>0</v>
      </c>
      <c r="L297" s="66">
        <v>1379.4</v>
      </c>
      <c r="M297" s="66"/>
      <c r="N297" s="66">
        <v>419.9</v>
      </c>
      <c r="O297" s="66"/>
      <c r="P297" s="116">
        <f t="shared" ref="P297:P305" si="110">F297+H297+J297+L297+N297</f>
        <v>5937.5</v>
      </c>
      <c r="Q297" s="116">
        <f t="shared" si="109"/>
        <v>0</v>
      </c>
      <c r="R297" s="205">
        <f t="shared" si="104"/>
        <v>0</v>
      </c>
      <c r="S297" s="34"/>
      <c r="T297" s="205"/>
      <c r="U297" s="205"/>
      <c r="V297" s="34"/>
      <c r="W297" s="34"/>
      <c r="X297" s="37"/>
      <c r="Y297" s="37"/>
      <c r="Z297" s="34"/>
      <c r="AA297" s="101"/>
      <c r="AB297" s="34"/>
      <c r="AC297" s="34"/>
      <c r="AD297" s="276" t="s">
        <v>472</v>
      </c>
      <c r="AE297" s="138"/>
    </row>
    <row r="298" s="2" customFormat="1" ht="18" customHeight="1" spans="1:31">
      <c r="A298" s="32">
        <v>260</v>
      </c>
      <c r="B298" s="32" t="s">
        <v>403</v>
      </c>
      <c r="C298" s="32">
        <v>464.26</v>
      </c>
      <c r="D298" s="161">
        <f t="shared" si="106"/>
        <v>13927.8</v>
      </c>
      <c r="E298" s="162">
        <f t="shared" si="107"/>
        <v>3481.95</v>
      </c>
      <c r="F298" s="156" t="s">
        <v>497</v>
      </c>
      <c r="G298" s="157">
        <f>'[1]6月'!I299</f>
        <v>0</v>
      </c>
      <c r="H298" s="157">
        <f>'[1]7月'!H299</f>
        <v>0</v>
      </c>
      <c r="I298" s="157">
        <f>'[1]7月'!I299</f>
        <v>0</v>
      </c>
      <c r="J298" s="29"/>
      <c r="K298" s="29">
        <f>'[1]8月'!I298</f>
        <v>0</v>
      </c>
      <c r="L298" s="29"/>
      <c r="M298" s="29"/>
      <c r="N298" s="29"/>
      <c r="O298" s="29"/>
      <c r="P298" s="157">
        <v>0</v>
      </c>
      <c r="Q298" s="29">
        <f t="shared" si="109"/>
        <v>0</v>
      </c>
      <c r="R298" s="203" t="e">
        <f t="shared" si="104"/>
        <v>#DIV/0!</v>
      </c>
      <c r="S298" s="29"/>
      <c r="T298" s="203"/>
      <c r="U298" s="235"/>
      <c r="V298" s="29"/>
      <c r="W298" s="29"/>
      <c r="X298" s="275"/>
      <c r="Y298" s="313"/>
      <c r="Z298" s="47"/>
      <c r="AA298" s="87"/>
      <c r="AB298" s="29"/>
      <c r="AC298" s="29"/>
      <c r="AD298" s="29"/>
      <c r="AE298" s="214"/>
    </row>
    <row r="299" s="2" customFormat="1" ht="18" customHeight="1" spans="1:31">
      <c r="A299" s="32">
        <v>261</v>
      </c>
      <c r="B299" s="32" t="s">
        <v>405</v>
      </c>
      <c r="C299" s="32">
        <v>540.78</v>
      </c>
      <c r="D299" s="161">
        <f t="shared" si="106"/>
        <v>16223.4</v>
      </c>
      <c r="E299" s="162">
        <f t="shared" si="107"/>
        <v>4055.85</v>
      </c>
      <c r="F299" s="156" t="s">
        <v>497</v>
      </c>
      <c r="G299" s="157">
        <f>'[1]6月'!I300</f>
        <v>0</v>
      </c>
      <c r="H299" s="157">
        <f>'[1]7月'!H300</f>
        <v>0</v>
      </c>
      <c r="I299" s="157">
        <f>'[1]7月'!I300</f>
        <v>0</v>
      </c>
      <c r="J299" s="29"/>
      <c r="K299" s="29">
        <f>'[1]8月'!I299</f>
        <v>0</v>
      </c>
      <c r="L299" s="29"/>
      <c r="M299" s="29"/>
      <c r="N299" s="29"/>
      <c r="O299" s="29"/>
      <c r="P299" s="157">
        <v>0</v>
      </c>
      <c r="Q299" s="29">
        <f t="shared" si="109"/>
        <v>0</v>
      </c>
      <c r="R299" s="203" t="e">
        <f t="shared" si="104"/>
        <v>#DIV/0!</v>
      </c>
      <c r="S299" s="29"/>
      <c r="T299" s="203"/>
      <c r="U299" s="235"/>
      <c r="V299" s="29"/>
      <c r="W299" s="29"/>
      <c r="X299" s="275"/>
      <c r="Y299" s="313"/>
      <c r="Z299" s="47"/>
      <c r="AA299" s="87"/>
      <c r="AB299" s="29"/>
      <c r="AC299" s="29"/>
      <c r="AD299" s="29"/>
      <c r="AE299" s="214"/>
    </row>
    <row r="300" s="1" customFormat="1" ht="18" customHeight="1" spans="1:31">
      <c r="A300" s="37">
        <v>262</v>
      </c>
      <c r="B300" s="37" t="s">
        <v>406</v>
      </c>
      <c r="C300" s="37">
        <v>489</v>
      </c>
      <c r="D300" s="170">
        <f t="shared" si="106"/>
        <v>14670</v>
      </c>
      <c r="E300" s="171">
        <f t="shared" si="107"/>
        <v>3667.5</v>
      </c>
      <c r="F300" s="172"/>
      <c r="G300" s="173">
        <f>'[1]6月'!I301</f>
        <v>0</v>
      </c>
      <c r="H300" s="173">
        <f>'[1]7月'!H301</f>
        <v>0</v>
      </c>
      <c r="I300" s="173">
        <f>'[1]7月'!I301</f>
        <v>0</v>
      </c>
      <c r="J300" s="66"/>
      <c r="K300" s="66">
        <f>'[1]8月'!I300</f>
        <v>0</v>
      </c>
      <c r="L300" s="66"/>
      <c r="M300" s="66"/>
      <c r="N300" s="66"/>
      <c r="O300" s="66"/>
      <c r="P300" s="116">
        <v>14670</v>
      </c>
      <c r="Q300" s="116">
        <f t="shared" si="109"/>
        <v>0</v>
      </c>
      <c r="R300" s="205">
        <f t="shared" si="104"/>
        <v>0</v>
      </c>
      <c r="S300" s="34" t="s">
        <v>498</v>
      </c>
      <c r="T300" s="205"/>
      <c r="U300" s="297"/>
      <c r="V300" s="34"/>
      <c r="W300" s="34"/>
      <c r="X300" s="300"/>
      <c r="Y300" s="314"/>
      <c r="Z300" s="49"/>
      <c r="AA300" s="101"/>
      <c r="AB300" s="34"/>
      <c r="AC300" s="34"/>
      <c r="AD300" s="34"/>
      <c r="AE300" s="138"/>
    </row>
    <row r="301" s="2" customFormat="1" ht="18" customHeight="1" spans="1:31">
      <c r="A301" s="107" t="s">
        <v>464</v>
      </c>
      <c r="B301" s="107" t="s">
        <v>465</v>
      </c>
      <c r="C301" s="107">
        <f t="shared" ref="C301:C303" si="111">F301/42</f>
        <v>106</v>
      </c>
      <c r="D301" s="161">
        <f t="shared" si="106"/>
        <v>3180</v>
      </c>
      <c r="E301" s="282"/>
      <c r="F301" s="156">
        <f>'[1]6月'!H302</f>
        <v>4452</v>
      </c>
      <c r="G301" s="157">
        <f>'[1]6月'!I302</f>
        <v>4452</v>
      </c>
      <c r="H301" s="157">
        <f>'[1]7月'!H302</f>
        <v>0</v>
      </c>
      <c r="I301" s="157">
        <f>'[1]7月'!I302</f>
        <v>0</v>
      </c>
      <c r="J301" s="29"/>
      <c r="K301" s="29">
        <v>0</v>
      </c>
      <c r="L301" s="29"/>
      <c r="M301" s="29"/>
      <c r="N301" s="29"/>
      <c r="O301" s="29"/>
      <c r="P301" s="29">
        <f t="shared" si="110"/>
        <v>4452</v>
      </c>
      <c r="Q301" s="29">
        <f t="shared" ref="Q301:Q303" si="112">P301</f>
        <v>4452</v>
      </c>
      <c r="R301" s="203">
        <f t="shared" si="104"/>
        <v>1</v>
      </c>
      <c r="S301" s="29" t="s">
        <v>418</v>
      </c>
      <c r="T301" s="203" t="s">
        <v>511</v>
      </c>
      <c r="U301" s="47">
        <v>44012</v>
      </c>
      <c r="V301" s="29"/>
      <c r="W301" s="29"/>
      <c r="X301" s="275"/>
      <c r="Y301" s="313"/>
      <c r="Z301" s="47"/>
      <c r="AA301" s="87"/>
      <c r="AB301" s="29"/>
      <c r="AC301" s="29"/>
      <c r="AD301" s="29"/>
      <c r="AE301" s="214"/>
    </row>
    <row r="302" s="2" customFormat="1" ht="23" customHeight="1" spans="1:31">
      <c r="A302" s="107" t="s">
        <v>464</v>
      </c>
      <c r="B302" s="107" t="s">
        <v>466</v>
      </c>
      <c r="C302" s="107">
        <f t="shared" si="111"/>
        <v>196</v>
      </c>
      <c r="D302" s="161">
        <f t="shared" si="106"/>
        <v>5880</v>
      </c>
      <c r="E302" s="282"/>
      <c r="F302" s="156">
        <f>'[1]6月'!H303</f>
        <v>8232</v>
      </c>
      <c r="G302" s="157">
        <f>'[1]6月'!I303</f>
        <v>8232</v>
      </c>
      <c r="H302" s="157">
        <f>'[1]7月'!H303</f>
        <v>0</v>
      </c>
      <c r="I302" s="157">
        <f>'[1]7月'!I303</f>
        <v>0</v>
      </c>
      <c r="J302" s="29"/>
      <c r="K302" s="29">
        <v>0</v>
      </c>
      <c r="L302" s="29"/>
      <c r="M302" s="29"/>
      <c r="N302" s="29"/>
      <c r="O302" s="29"/>
      <c r="P302" s="29">
        <f t="shared" si="110"/>
        <v>8232</v>
      </c>
      <c r="Q302" s="29">
        <f t="shared" si="112"/>
        <v>8232</v>
      </c>
      <c r="R302" s="203">
        <f t="shared" si="104"/>
        <v>1</v>
      </c>
      <c r="S302" s="29" t="s">
        <v>418</v>
      </c>
      <c r="T302" s="203" t="s">
        <v>511</v>
      </c>
      <c r="U302" s="237">
        <f>'[1]6月'!L306</f>
        <v>44011</v>
      </c>
      <c r="V302" s="29"/>
      <c r="W302" s="102"/>
      <c r="X302" s="32"/>
      <c r="Y302" s="32"/>
      <c r="Z302" s="47"/>
      <c r="AA302" s="87"/>
      <c r="AB302" s="29"/>
      <c r="AC302" s="29"/>
      <c r="AD302" s="29"/>
      <c r="AE302" s="214"/>
    </row>
    <row r="303" s="2" customFormat="1" ht="23" customHeight="1" spans="1:31">
      <c r="A303" s="107" t="s">
        <v>464</v>
      </c>
      <c r="B303" s="107" t="s">
        <v>467</v>
      </c>
      <c r="C303" s="107">
        <f t="shared" si="111"/>
        <v>74</v>
      </c>
      <c r="D303" s="161">
        <f t="shared" si="106"/>
        <v>2220</v>
      </c>
      <c r="E303" s="282"/>
      <c r="F303" s="156">
        <f>'[1]6月'!H304</f>
        <v>3108</v>
      </c>
      <c r="G303" s="157">
        <f>'[1]6月'!I304</f>
        <v>0</v>
      </c>
      <c r="H303" s="157">
        <f>'[1]7月'!H304</f>
        <v>0</v>
      </c>
      <c r="I303" s="157">
        <f>'[1]7月'!I304</f>
        <v>3108</v>
      </c>
      <c r="J303" s="29"/>
      <c r="K303" s="29">
        <v>0</v>
      </c>
      <c r="L303" s="29"/>
      <c r="M303" s="29"/>
      <c r="N303" s="29"/>
      <c r="O303" s="29"/>
      <c r="P303" s="29">
        <f t="shared" si="110"/>
        <v>3108</v>
      </c>
      <c r="Q303" s="29">
        <f t="shared" si="112"/>
        <v>3108</v>
      </c>
      <c r="R303" s="203">
        <f t="shared" si="104"/>
        <v>1</v>
      </c>
      <c r="S303" s="29" t="s">
        <v>418</v>
      </c>
      <c r="T303" s="203" t="s">
        <v>511</v>
      </c>
      <c r="U303" s="47">
        <v>44013</v>
      </c>
      <c r="V303" s="29"/>
      <c r="W303" s="29"/>
      <c r="X303" s="32"/>
      <c r="Y303" s="32"/>
      <c r="Z303" s="29"/>
      <c r="AA303" s="87"/>
      <c r="AB303" s="29"/>
      <c r="AC303" s="29"/>
      <c r="AD303" s="29"/>
      <c r="AE303" s="214"/>
    </row>
    <row r="304" s="1" customFormat="1" ht="22" customHeight="1" spans="1:31">
      <c r="A304" s="113" t="s">
        <v>464</v>
      </c>
      <c r="B304" s="283" t="s">
        <v>468</v>
      </c>
      <c r="C304" s="284">
        <v>402</v>
      </c>
      <c r="D304" s="170">
        <f t="shared" si="106"/>
        <v>12060</v>
      </c>
      <c r="E304" s="285"/>
      <c r="F304" s="172">
        <f>'[1]6月'!H305</f>
        <v>16884</v>
      </c>
      <c r="G304" s="173">
        <f>'[1]6月'!I305</f>
        <v>0</v>
      </c>
      <c r="H304" s="173">
        <f>'[1]7月'!H305</f>
        <v>0</v>
      </c>
      <c r="I304" s="173">
        <f>'[1]7月'!I305</f>
        <v>0</v>
      </c>
      <c r="J304" s="66"/>
      <c r="K304" s="66">
        <v>0</v>
      </c>
      <c r="L304" s="66"/>
      <c r="M304" s="66"/>
      <c r="N304" s="66"/>
      <c r="O304" s="66"/>
      <c r="P304" s="116">
        <f t="shared" si="110"/>
        <v>16884</v>
      </c>
      <c r="Q304" s="116"/>
      <c r="R304" s="205">
        <f t="shared" si="104"/>
        <v>0</v>
      </c>
      <c r="S304" s="34"/>
      <c r="T304" s="205"/>
      <c r="U304" s="205"/>
      <c r="V304" s="34"/>
      <c r="W304" s="34"/>
      <c r="X304" s="37"/>
      <c r="Y304" s="37"/>
      <c r="Z304" s="34"/>
      <c r="AA304" s="101"/>
      <c r="AB304" s="34"/>
      <c r="AC304" s="34"/>
      <c r="AD304" s="34"/>
      <c r="AE304" s="138"/>
    </row>
    <row r="305" s="2" customFormat="1" ht="23" customHeight="1" spans="1:31">
      <c r="A305" s="107" t="s">
        <v>472</v>
      </c>
      <c r="B305" s="107" t="s">
        <v>473</v>
      </c>
      <c r="C305" s="107">
        <v>649.89</v>
      </c>
      <c r="D305" s="161">
        <f t="shared" si="106"/>
        <v>19496.7</v>
      </c>
      <c r="E305" s="286"/>
      <c r="F305" s="156">
        <f>'[1]6月'!H306</f>
        <v>27295.38</v>
      </c>
      <c r="G305" s="157">
        <f>'[1]6月'!I306</f>
        <v>27295.38</v>
      </c>
      <c r="H305" s="157">
        <f>'[1]7月'!H306</f>
        <v>0</v>
      </c>
      <c r="I305" s="157">
        <f>'[1]7月'!I306</f>
        <v>0</v>
      </c>
      <c r="J305" s="295"/>
      <c r="K305" s="29">
        <v>0</v>
      </c>
      <c r="L305" s="295"/>
      <c r="M305" s="295"/>
      <c r="N305" s="295"/>
      <c r="O305" s="295"/>
      <c r="P305" s="29">
        <f t="shared" si="110"/>
        <v>27295.38</v>
      </c>
      <c r="Q305" s="29">
        <f>P305</f>
        <v>27295.38</v>
      </c>
      <c r="R305" s="203">
        <f t="shared" si="104"/>
        <v>1</v>
      </c>
      <c r="S305" s="29" t="s">
        <v>418</v>
      </c>
      <c r="T305" s="203" t="s">
        <v>511</v>
      </c>
      <c r="U305" s="47">
        <v>44012</v>
      </c>
      <c r="V305" s="301"/>
      <c r="W305" s="29"/>
      <c r="X305" s="32"/>
      <c r="Y305" s="32"/>
      <c r="Z305" s="29"/>
      <c r="AA305" s="87"/>
      <c r="AB305" s="29"/>
      <c r="AC305" s="29"/>
      <c r="AD305" s="29"/>
      <c r="AE305" s="214"/>
    </row>
    <row r="306" s="1" customFormat="1" ht="23" customHeight="1" spans="1:31">
      <c r="A306" s="56"/>
      <c r="B306" s="287" t="s">
        <v>407</v>
      </c>
      <c r="C306" s="287">
        <v>1835.21</v>
      </c>
      <c r="D306" s="170">
        <f t="shared" si="106"/>
        <v>55056.3</v>
      </c>
      <c r="E306" s="288"/>
      <c r="F306" s="172">
        <f>'[1]6月'!H307</f>
        <v>0</v>
      </c>
      <c r="G306" s="173">
        <f>'[1]6月'!I307</f>
        <v>0</v>
      </c>
      <c r="H306" s="173">
        <f>'[1]7月'!H307</f>
        <v>0</v>
      </c>
      <c r="I306" s="173">
        <f>'[1]7月'!I307</f>
        <v>0</v>
      </c>
      <c r="J306" s="296"/>
      <c r="K306" s="66">
        <f>'[1]8月'!I306</f>
        <v>0</v>
      </c>
      <c r="L306" s="296"/>
      <c r="M306" s="296"/>
      <c r="N306" s="296"/>
      <c r="O306" s="296"/>
      <c r="P306" s="116">
        <v>20000</v>
      </c>
      <c r="Q306" s="116">
        <f>G306+I306+K306+M306+O306</f>
        <v>0</v>
      </c>
      <c r="R306" s="205">
        <f t="shared" si="104"/>
        <v>0</v>
      </c>
      <c r="S306" s="34"/>
      <c r="T306" s="302"/>
      <c r="U306" s="302"/>
      <c r="V306" s="303"/>
      <c r="W306" s="34"/>
      <c r="X306" s="37"/>
      <c r="Y306" s="37"/>
      <c r="Z306" s="34"/>
      <c r="AA306" s="101"/>
      <c r="AB306" s="34"/>
      <c r="AC306" s="34"/>
      <c r="AD306" s="34"/>
      <c r="AE306" s="138"/>
    </row>
    <row r="307" s="1" customFormat="1" ht="20" customHeight="1" spans="1:31">
      <c r="A307" s="37"/>
      <c r="B307" s="37"/>
      <c r="C307" s="37"/>
      <c r="D307" s="289"/>
      <c r="E307" s="289"/>
      <c r="F307" s="69"/>
      <c r="G307" s="173"/>
      <c r="H307" s="173"/>
      <c r="I307" s="173"/>
      <c r="J307" s="66"/>
      <c r="K307" s="66">
        <f>'[1]8月'!I307</f>
        <v>0</v>
      </c>
      <c r="L307" s="66"/>
      <c r="M307" s="66"/>
      <c r="N307" s="66"/>
      <c r="O307" s="66"/>
      <c r="P307" s="116"/>
      <c r="Q307" s="116"/>
      <c r="R307" s="34"/>
      <c r="S307" s="34"/>
      <c r="T307" s="302"/>
      <c r="U307" s="302"/>
      <c r="V307" s="303"/>
      <c r="W307" s="34"/>
      <c r="X307" s="37"/>
      <c r="Y307" s="37"/>
      <c r="Z307" s="34"/>
      <c r="AA307" s="101"/>
      <c r="AB307" s="34"/>
      <c r="AC307" s="34"/>
      <c r="AD307" s="34"/>
      <c r="AE307" s="138"/>
    </row>
    <row r="308" s="1" customFormat="1" ht="20" customHeight="1" spans="1:31">
      <c r="A308" s="37"/>
      <c r="B308" s="37"/>
      <c r="C308" s="37"/>
      <c r="D308" s="289"/>
      <c r="E308" s="289"/>
      <c r="F308" s="69"/>
      <c r="G308" s="173"/>
      <c r="H308" s="173"/>
      <c r="I308" s="173"/>
      <c r="J308" s="66"/>
      <c r="K308" s="66">
        <f>'[1]8月'!I308</f>
        <v>0</v>
      </c>
      <c r="L308" s="66"/>
      <c r="M308" s="66"/>
      <c r="N308" s="66"/>
      <c r="O308" s="66"/>
      <c r="P308" s="116"/>
      <c r="Q308" s="116"/>
      <c r="R308" s="34"/>
      <c r="S308" s="34"/>
      <c r="T308" s="302"/>
      <c r="U308" s="302"/>
      <c r="V308" s="59"/>
      <c r="W308" s="59"/>
      <c r="X308" s="136"/>
      <c r="Y308" s="136"/>
      <c r="Z308" s="59"/>
      <c r="AA308" s="137"/>
      <c r="AB308" s="59"/>
      <c r="AC308" s="59"/>
      <c r="AD308" s="59"/>
      <c r="AE308" s="138"/>
    </row>
    <row r="309" s="1" customFormat="1" ht="26" customHeight="1" spans="1:31">
      <c r="A309" s="290" t="s">
        <v>474</v>
      </c>
      <c r="B309" s="291"/>
      <c r="C309" s="37">
        <f>SUM(C4:C306)</f>
        <v>60691.6900000001</v>
      </c>
      <c r="D309" s="289"/>
      <c r="E309" s="289"/>
      <c r="F309" s="117">
        <f t="shared" ref="F309:O309" si="113">SUM(F4:F308)</f>
        <v>325184.535</v>
      </c>
      <c r="G309" s="253" t="e">
        <f t="shared" si="113"/>
        <v>#N/A</v>
      </c>
      <c r="H309" s="253">
        <f t="shared" si="113"/>
        <v>210260.575</v>
      </c>
      <c r="I309" s="253">
        <f t="shared" si="113"/>
        <v>83177.87</v>
      </c>
      <c r="J309" s="116">
        <f t="shared" si="113"/>
        <v>215658.305</v>
      </c>
      <c r="K309" s="116">
        <f t="shared" si="113"/>
        <v>82063.49</v>
      </c>
      <c r="L309" s="116">
        <f t="shared" si="113"/>
        <v>65252.39</v>
      </c>
      <c r="M309" s="116">
        <f t="shared" si="113"/>
        <v>23622.7</v>
      </c>
      <c r="N309" s="116">
        <f t="shared" si="113"/>
        <v>71005.69</v>
      </c>
      <c r="O309" s="116">
        <f t="shared" si="113"/>
        <v>87956.95</v>
      </c>
      <c r="P309" s="116">
        <f>SUM(P4:P307)</f>
        <v>945606.470000001</v>
      </c>
      <c r="Q309" s="116">
        <f>SUM(Q4:Q306)</f>
        <v>665476.335</v>
      </c>
      <c r="R309" s="304">
        <f>Q309/P309</f>
        <v>0.703756114316772</v>
      </c>
      <c r="S309" s="34"/>
      <c r="T309" s="302"/>
      <c r="U309" s="302"/>
      <c r="V309" s="59"/>
      <c r="W309" s="59"/>
      <c r="X309" s="136"/>
      <c r="Y309" s="136"/>
      <c r="Z309" s="59"/>
      <c r="AA309" s="137"/>
      <c r="AB309" s="59"/>
      <c r="AC309" s="59"/>
      <c r="AD309" s="59"/>
      <c r="AE309" s="138"/>
    </row>
    <row r="310" s="1" customFormat="1" spans="1:31">
      <c r="A310" s="6"/>
      <c r="B310" s="6"/>
      <c r="C310" s="6"/>
      <c r="D310" s="132"/>
      <c r="E310" s="132"/>
      <c r="F310" s="292"/>
      <c r="G310" s="134"/>
      <c r="H310" s="134"/>
      <c r="I310" s="134"/>
      <c r="J310" s="135"/>
      <c r="K310" s="135"/>
      <c r="L310" s="135"/>
      <c r="M310" s="135"/>
      <c r="N310" s="135"/>
      <c r="O310" s="135"/>
      <c r="P310" s="135"/>
      <c r="Q310" s="135"/>
      <c r="R310" s="59"/>
      <c r="S310" s="59"/>
      <c r="T310" s="305"/>
      <c r="U310" s="306"/>
      <c r="V310" s="59"/>
      <c r="W310" s="59"/>
      <c r="X310" s="136"/>
      <c r="Y310" s="136"/>
      <c r="Z310" s="59"/>
      <c r="AA310" s="137"/>
      <c r="AB310" s="59"/>
      <c r="AC310" s="59"/>
      <c r="AD310" s="59"/>
      <c r="AE310" s="138"/>
    </row>
    <row r="311" s="1" customFormat="1" ht="23" customHeight="1" spans="1:31">
      <c r="A311" s="6"/>
      <c r="B311" s="6"/>
      <c r="C311" s="6"/>
      <c r="D311" s="132"/>
      <c r="E311" s="132"/>
      <c r="F311" s="293" t="s">
        <v>547</v>
      </c>
      <c r="G311" s="134"/>
      <c r="H311" s="134"/>
      <c r="I311" s="134"/>
      <c r="J311" s="135"/>
      <c r="K311" s="135"/>
      <c r="L311" s="135"/>
      <c r="M311" s="135"/>
      <c r="N311" s="135"/>
      <c r="O311" s="135"/>
      <c r="P311" s="135"/>
      <c r="Q311" s="135"/>
      <c r="R311" s="59">
        <v>0</v>
      </c>
      <c r="S311" s="59"/>
      <c r="T311" s="59"/>
      <c r="U311" s="59"/>
      <c r="V311" s="59"/>
      <c r="W311" s="59"/>
      <c r="X311" s="136"/>
      <c r="Y311" s="136"/>
      <c r="Z311" s="59"/>
      <c r="AA311" s="137"/>
      <c r="AB311" s="59"/>
      <c r="AC311" s="59"/>
      <c r="AD311" s="59"/>
      <c r="AE311" s="138"/>
    </row>
    <row r="312" s="1" customFormat="1" ht="18.75" spans="1:31">
      <c r="A312" s="6"/>
      <c r="B312" s="6"/>
      <c r="C312" s="6"/>
      <c r="D312" s="132"/>
      <c r="E312" s="132"/>
      <c r="F312" s="293" t="s">
        <v>548</v>
      </c>
      <c r="G312" s="134"/>
      <c r="H312" s="134"/>
      <c r="I312" s="134"/>
      <c r="J312" s="135"/>
      <c r="K312" s="135"/>
      <c r="L312" s="135"/>
      <c r="M312" s="135"/>
      <c r="N312" s="135"/>
      <c r="O312" s="135"/>
      <c r="P312" s="135"/>
      <c r="Q312" s="135"/>
      <c r="R312" s="59"/>
      <c r="S312" s="59"/>
      <c r="T312" s="59"/>
      <c r="U312" s="59"/>
      <c r="V312" s="59"/>
      <c r="W312" s="59"/>
      <c r="X312" s="136"/>
      <c r="Y312" s="136"/>
      <c r="Z312" s="59"/>
      <c r="AA312" s="137"/>
      <c r="AB312" s="59"/>
      <c r="AC312" s="59"/>
      <c r="AD312" s="59"/>
      <c r="AE312" s="138"/>
    </row>
  </sheetData>
  <mergeCells count="153">
    <mergeCell ref="A309:B309"/>
    <mergeCell ref="A4:A5"/>
    <mergeCell ref="A7:A8"/>
    <mergeCell ref="A25:A26"/>
    <mergeCell ref="A30:A31"/>
    <mergeCell ref="A35:A36"/>
    <mergeCell ref="A37:A38"/>
    <mergeCell ref="A39:A40"/>
    <mergeCell ref="A41:A42"/>
    <mergeCell ref="A43:A44"/>
    <mergeCell ref="A45:A46"/>
    <mergeCell ref="A47:A48"/>
    <mergeCell ref="A49:A50"/>
    <mergeCell ref="A51:A52"/>
    <mergeCell ref="A53:A54"/>
    <mergeCell ref="A55:A56"/>
    <mergeCell ref="A58:A59"/>
    <mergeCell ref="A60:A61"/>
    <mergeCell ref="A62:A63"/>
    <mergeCell ref="A64:A65"/>
    <mergeCell ref="A66:A67"/>
    <mergeCell ref="A68:A69"/>
    <mergeCell ref="A71:A72"/>
    <mergeCell ref="A74:A75"/>
    <mergeCell ref="A77:A78"/>
    <mergeCell ref="A80:A81"/>
    <mergeCell ref="A83:A84"/>
    <mergeCell ref="A86:A87"/>
    <mergeCell ref="A89:A90"/>
    <mergeCell ref="A92:A93"/>
    <mergeCell ref="A95:A96"/>
    <mergeCell ref="A126:A127"/>
    <mergeCell ref="A149:A150"/>
    <mergeCell ref="A194:A195"/>
    <mergeCell ref="A197:A198"/>
    <mergeCell ref="A218:A219"/>
    <mergeCell ref="A221:A222"/>
    <mergeCell ref="B4:B5"/>
    <mergeCell ref="B7:B8"/>
    <mergeCell ref="B25:B26"/>
    <mergeCell ref="B30:B31"/>
    <mergeCell ref="B35:B36"/>
    <mergeCell ref="B37:B38"/>
    <mergeCell ref="B39:B40"/>
    <mergeCell ref="B41:B42"/>
    <mergeCell ref="B43:B44"/>
    <mergeCell ref="B45:B46"/>
    <mergeCell ref="B47:B48"/>
    <mergeCell ref="B49:B50"/>
    <mergeCell ref="B51:B52"/>
    <mergeCell ref="B53:B54"/>
    <mergeCell ref="B55:B56"/>
    <mergeCell ref="B58:B59"/>
    <mergeCell ref="B60:B61"/>
    <mergeCell ref="B62:B63"/>
    <mergeCell ref="B64:B65"/>
    <mergeCell ref="B66:B67"/>
    <mergeCell ref="B68:B69"/>
    <mergeCell ref="B71:B72"/>
    <mergeCell ref="B74:B75"/>
    <mergeCell ref="B77:B78"/>
    <mergeCell ref="B80:B81"/>
    <mergeCell ref="B83:B84"/>
    <mergeCell ref="B86:B87"/>
    <mergeCell ref="B89:B90"/>
    <mergeCell ref="B92:B93"/>
    <mergeCell ref="B95:B96"/>
    <mergeCell ref="B126:B127"/>
    <mergeCell ref="B149:B150"/>
    <mergeCell ref="B194:B195"/>
    <mergeCell ref="B197:B198"/>
    <mergeCell ref="B218:B219"/>
    <mergeCell ref="B221:B222"/>
    <mergeCell ref="C4:C5"/>
    <mergeCell ref="C7:C8"/>
    <mergeCell ref="C25:C26"/>
    <mergeCell ref="C30:C31"/>
    <mergeCell ref="C35:C36"/>
    <mergeCell ref="C37:C38"/>
    <mergeCell ref="C39:C40"/>
    <mergeCell ref="C41:C42"/>
    <mergeCell ref="C43:C44"/>
    <mergeCell ref="C45:C46"/>
    <mergeCell ref="C47:C48"/>
    <mergeCell ref="C49:C50"/>
    <mergeCell ref="C51:C52"/>
    <mergeCell ref="C53:C54"/>
    <mergeCell ref="C55:C56"/>
    <mergeCell ref="C58:C59"/>
    <mergeCell ref="C60:C61"/>
    <mergeCell ref="C62:C63"/>
    <mergeCell ref="C64:C65"/>
    <mergeCell ref="C66:C67"/>
    <mergeCell ref="C68:C69"/>
    <mergeCell ref="C71:C72"/>
    <mergeCell ref="C74:C75"/>
    <mergeCell ref="C77:C78"/>
    <mergeCell ref="C80:C81"/>
    <mergeCell ref="C83:C84"/>
    <mergeCell ref="C86:C87"/>
    <mergeCell ref="C89:C90"/>
    <mergeCell ref="C92:C93"/>
    <mergeCell ref="C95:C96"/>
    <mergeCell ref="C126:C127"/>
    <mergeCell ref="C149:C150"/>
    <mergeCell ref="C194:C195"/>
    <mergeCell ref="C197:C198"/>
    <mergeCell ref="C218:C219"/>
    <mergeCell ref="C221:C222"/>
    <mergeCell ref="D4:D5"/>
    <mergeCell ref="D7:D8"/>
    <mergeCell ref="D25:D26"/>
    <mergeCell ref="D30:D31"/>
    <mergeCell ref="D35:D36"/>
    <mergeCell ref="D37:D38"/>
    <mergeCell ref="D39:D40"/>
    <mergeCell ref="D41:D42"/>
    <mergeCell ref="D43:D44"/>
    <mergeCell ref="D45:D46"/>
    <mergeCell ref="D47:D48"/>
    <mergeCell ref="D49:D50"/>
    <mergeCell ref="D51:D52"/>
    <mergeCell ref="D53:D54"/>
    <mergeCell ref="D55:D56"/>
    <mergeCell ref="D58:D59"/>
    <mergeCell ref="D60:D61"/>
    <mergeCell ref="D62:D63"/>
    <mergeCell ref="D64:D65"/>
    <mergeCell ref="D66:D67"/>
    <mergeCell ref="D68:D69"/>
    <mergeCell ref="D71:D72"/>
    <mergeCell ref="D74:D75"/>
    <mergeCell ref="D77:D78"/>
    <mergeCell ref="D80:D81"/>
    <mergeCell ref="D83:D84"/>
    <mergeCell ref="D86:D87"/>
    <mergeCell ref="D89:D90"/>
    <mergeCell ref="D92:D93"/>
    <mergeCell ref="D95:D96"/>
    <mergeCell ref="D126:D127"/>
    <mergeCell ref="D194:D195"/>
    <mergeCell ref="D197:D198"/>
    <mergeCell ref="D218:D219"/>
    <mergeCell ref="D221:D222"/>
    <mergeCell ref="X72:X73"/>
    <mergeCell ref="X289:X290"/>
    <mergeCell ref="Y72:Y73"/>
    <mergeCell ref="Y289:Y290"/>
    <mergeCell ref="Z72:Z73"/>
    <mergeCell ref="Z289:Z290"/>
    <mergeCell ref="AA72:AA73"/>
    <mergeCell ref="AA289:AA290"/>
    <mergeCell ref="AD289:AD290"/>
  </mergeCells>
  <dataValidations count="2">
    <dataValidation type="list" allowBlank="1" showInputMessage="1" showErrorMessage="1" sqref="T3">
      <formula1>$AF$5:$AF$14</formula1>
    </dataValidation>
    <dataValidation type="list" allowBlank="1" showInputMessage="1" showErrorMessage="1" sqref="T14 T15 T21 T62 T69 T101 T152 T160 T167 T176 T183 T187 T191 T204 T205 T211 T215 T223 T227 T236 T240 T241 T265 T266 T267 T268 T279 T285 T286 T287 T297 T298 T299 T300 T301 T302 T305 T4:T13 T16:T20 T22:T61 T63:T68 T70:T73 T74:T100 T102:T117 T119:T140 T142:T150 T154:T159 T161:T166 T168:T171 T172:T175 T177:T182 T184:T186 T188:T190 T192:T203 T206:T210 T212:T214 T216:T222 T224:T226 T228:T235 T237:T239 T242:T264 T269:T278 T280:T282 T283:T284 T288:T296 T303:T304">
      <formula1>"冷暖微信,冷暖支付宝,对公帐户,大POS机,小POS机,美洋物业pos机,现金."</formula1>
    </dataValidation>
  </dataValidations>
  <pageMargins left="0.75" right="0.75" top="1" bottom="1" header="0.5" footer="0.5"/>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89"/>
  <sheetViews>
    <sheetView topLeftCell="A7" workbookViewId="0">
      <selection activeCell="A20" sqref="$A20:$XFD20"/>
    </sheetView>
  </sheetViews>
  <sheetFormatPr defaultColWidth="9" defaultRowHeight="14.25"/>
  <cols>
    <col min="1" max="1" width="4.75" style="1" customWidth="1"/>
    <col min="2" max="2" width="7.125" style="1" customWidth="1"/>
    <col min="3" max="3" width="9.375" style="1"/>
    <col min="4" max="4" width="7.125" style="1" customWidth="1"/>
    <col min="5" max="5" width="13.375" style="1" customWidth="1"/>
    <col min="6" max="6" width="11.125" style="1"/>
    <col min="7" max="7" width="39.375" style="6" customWidth="1"/>
    <col min="8" max="8" width="11.125" style="7"/>
    <col min="9" max="9" width="7.5" style="6" customWidth="1"/>
    <col min="10" max="11" width="9" style="1"/>
    <col min="12" max="12" width="11.5" style="1"/>
    <col min="13" max="13" width="11.125" style="1"/>
    <col min="14" max="14" width="27.625" style="1" customWidth="1"/>
    <col min="15" max="15" width="15.125" style="1" customWidth="1"/>
    <col min="16" max="17" width="10.125" style="1"/>
    <col min="18" max="20" width="9" style="1"/>
    <col min="21" max="21" width="11" style="1" customWidth="1"/>
    <col min="22" max="22" width="10.75" style="1" customWidth="1"/>
    <col min="23" max="16384" width="9" style="1"/>
  </cols>
  <sheetData>
    <row r="1" s="1" customFormat="1" ht="24" customHeight="1" spans="1:19">
      <c r="A1" s="8" t="s">
        <v>549</v>
      </c>
      <c r="B1" s="8"/>
      <c r="C1" s="8"/>
      <c r="D1" s="8"/>
      <c r="E1" s="8"/>
      <c r="F1" s="8"/>
      <c r="G1" s="9"/>
      <c r="H1" s="10"/>
      <c r="I1" s="9"/>
      <c r="J1" s="8"/>
      <c r="K1" s="8"/>
      <c r="L1" s="43"/>
      <c r="M1" s="8"/>
      <c r="N1" s="8"/>
      <c r="O1" s="8"/>
      <c r="P1" s="8"/>
      <c r="Q1" s="8"/>
      <c r="R1" s="8"/>
      <c r="S1" s="58"/>
    </row>
    <row r="2" s="1" customFormat="1" spans="1:19">
      <c r="A2" s="11" t="s">
        <v>2</v>
      </c>
      <c r="B2" s="11" t="s">
        <v>411</v>
      </c>
      <c r="C2" s="12" t="s">
        <v>6</v>
      </c>
      <c r="D2" s="13" t="s">
        <v>7</v>
      </c>
      <c r="E2" s="14" t="s">
        <v>8</v>
      </c>
      <c r="F2" s="14" t="s">
        <v>550</v>
      </c>
      <c r="G2" s="15" t="s">
        <v>10</v>
      </c>
      <c r="H2" s="16"/>
      <c r="I2" s="15" t="s">
        <v>5</v>
      </c>
      <c r="J2" s="13" t="s">
        <v>489</v>
      </c>
      <c r="K2" s="13" t="s">
        <v>551</v>
      </c>
      <c r="L2" s="44" t="s">
        <v>12</v>
      </c>
      <c r="M2" s="13" t="s">
        <v>490</v>
      </c>
      <c r="N2" s="13" t="s">
        <v>491</v>
      </c>
      <c r="O2" s="13" t="s">
        <v>492</v>
      </c>
      <c r="P2" s="13" t="s">
        <v>493</v>
      </c>
      <c r="Q2" s="13" t="s">
        <v>494</v>
      </c>
      <c r="R2" s="13" t="s">
        <v>495</v>
      </c>
      <c r="S2" s="13" t="s">
        <v>13</v>
      </c>
    </row>
    <row r="3" s="1" customFormat="1" spans="1:22">
      <c r="A3" s="17"/>
      <c r="B3" s="17"/>
      <c r="C3" s="18"/>
      <c r="D3" s="19"/>
      <c r="E3" s="20"/>
      <c r="F3" s="20"/>
      <c r="G3" s="21"/>
      <c r="H3" s="22"/>
      <c r="I3" s="21"/>
      <c r="J3" s="19"/>
      <c r="K3" s="19"/>
      <c r="L3" s="45"/>
      <c r="M3" s="19"/>
      <c r="N3" s="19"/>
      <c r="O3" s="19"/>
      <c r="P3" s="19"/>
      <c r="Q3" s="19"/>
      <c r="R3" s="19"/>
      <c r="S3" s="19"/>
      <c r="U3" s="59" t="s">
        <v>552</v>
      </c>
      <c r="V3" s="59" t="s">
        <v>553</v>
      </c>
    </row>
    <row r="4" s="1" customFormat="1" spans="1:22">
      <c r="A4" s="23"/>
      <c r="B4" s="23"/>
      <c r="C4" s="24"/>
      <c r="D4" s="25"/>
      <c r="E4" s="26"/>
      <c r="F4" s="26"/>
      <c r="G4" s="27"/>
      <c r="H4" s="28"/>
      <c r="I4" s="27"/>
      <c r="J4" s="25"/>
      <c r="K4" s="25"/>
      <c r="L4" s="46"/>
      <c r="M4" s="25"/>
      <c r="N4" s="25"/>
      <c r="O4" s="25"/>
      <c r="P4" s="25"/>
      <c r="Q4" s="25"/>
      <c r="R4" s="25"/>
      <c r="S4" s="25"/>
      <c r="U4" s="59"/>
      <c r="V4" s="59"/>
    </row>
    <row r="5" s="2" customFormat="1" spans="1:22">
      <c r="A5" s="29">
        <v>1</v>
      </c>
      <c r="B5" s="29" t="s">
        <v>16</v>
      </c>
      <c r="C5" s="29">
        <v>271.61</v>
      </c>
      <c r="D5" s="30">
        <v>30</v>
      </c>
      <c r="E5" s="30">
        <v>8148.3</v>
      </c>
      <c r="F5" s="31">
        <f t="shared" ref="F5:F7" si="0">C5*D5</f>
        <v>8148.3</v>
      </c>
      <c r="G5" s="32">
        <v>8148.3</v>
      </c>
      <c r="H5" s="33">
        <f t="shared" ref="H5:H68" si="1">G5/F5</f>
        <v>1</v>
      </c>
      <c r="I5" s="32"/>
      <c r="J5" s="29" t="s">
        <v>554</v>
      </c>
      <c r="K5" s="29" t="s">
        <v>21</v>
      </c>
      <c r="L5" s="47">
        <v>44193</v>
      </c>
      <c r="M5" s="29"/>
      <c r="N5" s="32" t="s">
        <v>555</v>
      </c>
      <c r="O5" s="29"/>
      <c r="P5" s="47"/>
      <c r="Q5" s="29"/>
      <c r="R5" s="29"/>
      <c r="S5" s="29"/>
      <c r="U5" s="60" t="s">
        <v>554</v>
      </c>
      <c r="V5" s="60" t="s">
        <v>21</v>
      </c>
    </row>
    <row r="6" s="1" customFormat="1" spans="1:22">
      <c r="A6" s="34">
        <v>2</v>
      </c>
      <c r="B6" s="34" t="s">
        <v>19</v>
      </c>
      <c r="C6" s="34">
        <v>119.56</v>
      </c>
      <c r="D6" s="35">
        <v>30</v>
      </c>
      <c r="E6" s="35">
        <v>3586.8</v>
      </c>
      <c r="F6" s="36">
        <f t="shared" si="0"/>
        <v>3586.8</v>
      </c>
      <c r="G6" s="37" t="s">
        <v>556</v>
      </c>
      <c r="H6" s="38" t="e">
        <f t="shared" si="1"/>
        <v>#VALUE!</v>
      </c>
      <c r="I6" s="37"/>
      <c r="J6" s="34"/>
      <c r="K6" s="34"/>
      <c r="L6" s="34"/>
      <c r="M6" s="34"/>
      <c r="N6" s="34"/>
      <c r="O6" s="34"/>
      <c r="P6" s="34"/>
      <c r="Q6" s="34"/>
      <c r="R6" s="34"/>
      <c r="S6" s="34"/>
      <c r="U6" s="59" t="s">
        <v>557</v>
      </c>
      <c r="V6" s="59" t="s">
        <v>515</v>
      </c>
    </row>
    <row r="7" s="2" customFormat="1" spans="1:22">
      <c r="A7" s="29">
        <v>3</v>
      </c>
      <c r="B7" s="29" t="s">
        <v>20</v>
      </c>
      <c r="C7" s="29">
        <v>269.54</v>
      </c>
      <c r="D7" s="30">
        <v>30</v>
      </c>
      <c r="E7" s="30">
        <f t="shared" ref="E7:E9" si="2">F7</f>
        <v>8086.2</v>
      </c>
      <c r="F7" s="31">
        <f t="shared" si="0"/>
        <v>8086.2</v>
      </c>
      <c r="G7" s="32">
        <v>8086.2</v>
      </c>
      <c r="H7" s="33">
        <f t="shared" si="1"/>
        <v>1</v>
      </c>
      <c r="I7" s="32"/>
      <c r="J7" s="29" t="s">
        <v>554</v>
      </c>
      <c r="K7" s="29" t="s">
        <v>21</v>
      </c>
      <c r="L7" s="47">
        <v>44160</v>
      </c>
      <c r="M7" s="29"/>
      <c r="N7" s="29"/>
      <c r="O7" s="29"/>
      <c r="P7" s="29"/>
      <c r="Q7" s="29"/>
      <c r="R7" s="29"/>
      <c r="S7" s="29"/>
      <c r="U7" s="60" t="s">
        <v>505</v>
      </c>
      <c r="V7" s="60" t="s">
        <v>469</v>
      </c>
    </row>
    <row r="8" s="1" customFormat="1" spans="1:22">
      <c r="A8" s="34">
        <v>4</v>
      </c>
      <c r="B8" s="39" t="s">
        <v>23</v>
      </c>
      <c r="C8" s="34">
        <v>168.62</v>
      </c>
      <c r="D8" s="35">
        <v>30</v>
      </c>
      <c r="E8" s="40">
        <f t="shared" si="2"/>
        <v>0</v>
      </c>
      <c r="F8" s="36">
        <v>0</v>
      </c>
      <c r="G8" s="37" t="s">
        <v>558</v>
      </c>
      <c r="H8" s="38" t="e">
        <f t="shared" si="1"/>
        <v>#VALUE!</v>
      </c>
      <c r="I8" s="37"/>
      <c r="J8" s="34"/>
      <c r="K8" s="34"/>
      <c r="L8" s="34"/>
      <c r="M8" s="34"/>
      <c r="N8" s="34"/>
      <c r="O8" s="34"/>
      <c r="P8" s="34"/>
      <c r="Q8" s="34"/>
      <c r="R8" s="34"/>
      <c r="S8" s="34"/>
      <c r="U8" s="59" t="s">
        <v>559</v>
      </c>
      <c r="V8" s="59" t="s">
        <v>45</v>
      </c>
    </row>
    <row r="9" s="2" customFormat="1" spans="1:22">
      <c r="A9" s="29">
        <v>5</v>
      </c>
      <c r="B9" s="29" t="s">
        <v>25</v>
      </c>
      <c r="C9" s="29">
        <v>132.83</v>
      </c>
      <c r="D9" s="30">
        <v>30</v>
      </c>
      <c r="E9" s="30">
        <f t="shared" si="2"/>
        <v>3984.9</v>
      </c>
      <c r="F9" s="31">
        <f t="shared" ref="F9:F21" si="3">C9*D9</f>
        <v>3984.9</v>
      </c>
      <c r="G9" s="32">
        <v>3984.9</v>
      </c>
      <c r="H9" s="33">
        <f t="shared" si="1"/>
        <v>1</v>
      </c>
      <c r="I9" s="32"/>
      <c r="J9" s="29" t="s">
        <v>554</v>
      </c>
      <c r="K9" s="29" t="s">
        <v>21</v>
      </c>
      <c r="L9" s="47">
        <v>44145</v>
      </c>
      <c r="M9" s="29"/>
      <c r="N9" s="29"/>
      <c r="O9" s="29"/>
      <c r="P9" s="29"/>
      <c r="Q9" s="29"/>
      <c r="R9" s="29"/>
      <c r="S9" s="29"/>
      <c r="U9" s="60"/>
      <c r="V9" s="60" t="s">
        <v>560</v>
      </c>
    </row>
    <row r="10" s="2" customFormat="1" spans="1:22">
      <c r="A10" s="29">
        <v>6</v>
      </c>
      <c r="B10" s="29" t="s">
        <v>27</v>
      </c>
      <c r="C10" s="29">
        <v>167.66</v>
      </c>
      <c r="D10" s="30">
        <v>30</v>
      </c>
      <c r="E10" s="30">
        <v>5029.8</v>
      </c>
      <c r="F10" s="31">
        <f t="shared" si="3"/>
        <v>5029.8</v>
      </c>
      <c r="G10" s="32">
        <v>5029.8</v>
      </c>
      <c r="H10" s="33">
        <f t="shared" si="1"/>
        <v>1</v>
      </c>
      <c r="I10" s="32"/>
      <c r="J10" s="29" t="s">
        <v>554</v>
      </c>
      <c r="K10" s="29" t="s">
        <v>21</v>
      </c>
      <c r="L10" s="47">
        <v>44193</v>
      </c>
      <c r="M10" s="29"/>
      <c r="N10" s="29"/>
      <c r="O10" s="29"/>
      <c r="P10" s="29"/>
      <c r="Q10" s="29"/>
      <c r="R10" s="29"/>
      <c r="S10" s="29"/>
      <c r="U10" s="60"/>
      <c r="V10" s="60" t="s">
        <v>561</v>
      </c>
    </row>
    <row r="11" s="2" customFormat="1" spans="1:22">
      <c r="A11" s="29">
        <v>7</v>
      </c>
      <c r="B11" s="29" t="s">
        <v>28</v>
      </c>
      <c r="C11" s="29">
        <v>131.87</v>
      </c>
      <c r="D11" s="30">
        <v>30</v>
      </c>
      <c r="E11" s="30">
        <v>3956.1</v>
      </c>
      <c r="F11" s="31">
        <f t="shared" si="3"/>
        <v>3956.1</v>
      </c>
      <c r="G11" s="32">
        <v>3956.1</v>
      </c>
      <c r="H11" s="33">
        <f t="shared" si="1"/>
        <v>1</v>
      </c>
      <c r="I11" s="32" t="s">
        <v>562</v>
      </c>
      <c r="J11" s="29" t="s">
        <v>554</v>
      </c>
      <c r="K11" s="29" t="s">
        <v>21</v>
      </c>
      <c r="L11" s="47">
        <v>44138</v>
      </c>
      <c r="M11" s="29"/>
      <c r="N11" s="29"/>
      <c r="O11" s="29"/>
      <c r="P11" s="29"/>
      <c r="Q11" s="29"/>
      <c r="R11" s="29"/>
      <c r="S11" s="29"/>
      <c r="U11" s="60"/>
      <c r="V11" s="60"/>
    </row>
    <row r="12" s="2" customFormat="1" spans="1:22">
      <c r="A12" s="29">
        <v>8</v>
      </c>
      <c r="B12" s="29" t="s">
        <v>31</v>
      </c>
      <c r="C12" s="29">
        <v>132.83</v>
      </c>
      <c r="D12" s="30">
        <v>30</v>
      </c>
      <c r="E12" s="30">
        <f t="shared" ref="E12:E16" si="4">F12</f>
        <v>3984.9</v>
      </c>
      <c r="F12" s="31">
        <f t="shared" si="3"/>
        <v>3984.9</v>
      </c>
      <c r="G12" s="32">
        <v>3984.9</v>
      </c>
      <c r="H12" s="33">
        <f t="shared" si="1"/>
        <v>1</v>
      </c>
      <c r="I12" s="32"/>
      <c r="J12" s="29" t="s">
        <v>554</v>
      </c>
      <c r="K12" s="29" t="s">
        <v>32</v>
      </c>
      <c r="L12" s="47">
        <v>44188</v>
      </c>
      <c r="M12" s="29"/>
      <c r="N12" s="32" t="s">
        <v>563</v>
      </c>
      <c r="O12" s="32" t="s">
        <v>564</v>
      </c>
      <c r="P12" s="47"/>
      <c r="Q12" s="29"/>
      <c r="R12" s="29"/>
      <c r="S12" s="29"/>
      <c r="U12" s="60"/>
      <c r="V12" s="60"/>
    </row>
    <row r="13" s="2" customFormat="1" spans="1:22">
      <c r="A13" s="29">
        <v>9</v>
      </c>
      <c r="B13" s="29" t="s">
        <v>34</v>
      </c>
      <c r="C13" s="29">
        <v>167.66</v>
      </c>
      <c r="D13" s="30">
        <v>30</v>
      </c>
      <c r="E13" s="30">
        <f t="shared" si="4"/>
        <v>5029.8</v>
      </c>
      <c r="F13" s="31">
        <f t="shared" si="3"/>
        <v>5029.8</v>
      </c>
      <c r="G13" s="32">
        <v>5029.8</v>
      </c>
      <c r="H13" s="33">
        <f t="shared" si="1"/>
        <v>1</v>
      </c>
      <c r="I13" s="32"/>
      <c r="J13" s="29" t="s">
        <v>554</v>
      </c>
      <c r="K13" s="29" t="s">
        <v>21</v>
      </c>
      <c r="L13" s="47">
        <v>44193</v>
      </c>
      <c r="M13" s="29"/>
      <c r="N13" s="29"/>
      <c r="O13" s="29"/>
      <c r="P13" s="29"/>
      <c r="Q13" s="29"/>
      <c r="R13" s="29"/>
      <c r="S13" s="29"/>
      <c r="U13" s="60"/>
      <c r="V13" s="60"/>
    </row>
    <row r="14" s="2" customFormat="1" spans="1:22">
      <c r="A14" s="29">
        <v>10</v>
      </c>
      <c r="B14" s="29" t="s">
        <v>35</v>
      </c>
      <c r="C14" s="29">
        <v>131.87</v>
      </c>
      <c r="D14" s="30">
        <v>30</v>
      </c>
      <c r="E14" s="30">
        <f t="shared" si="4"/>
        <v>3956.1</v>
      </c>
      <c r="F14" s="31">
        <f t="shared" si="3"/>
        <v>3956.1</v>
      </c>
      <c r="G14" s="32">
        <v>3956.1</v>
      </c>
      <c r="H14" s="33">
        <f t="shared" si="1"/>
        <v>1</v>
      </c>
      <c r="I14" s="32"/>
      <c r="J14" s="29" t="s">
        <v>554</v>
      </c>
      <c r="K14" s="29" t="s">
        <v>21</v>
      </c>
      <c r="L14" s="47">
        <v>44139</v>
      </c>
      <c r="M14" s="29"/>
      <c r="N14" s="29"/>
      <c r="O14" s="29"/>
      <c r="P14" s="47"/>
      <c r="Q14" s="29"/>
      <c r="R14" s="29"/>
      <c r="S14" s="29"/>
      <c r="U14" s="60"/>
      <c r="V14" s="60"/>
    </row>
    <row r="15" s="2" customFormat="1" spans="1:22">
      <c r="A15" s="29">
        <v>11</v>
      </c>
      <c r="B15" s="29" t="s">
        <v>37</v>
      </c>
      <c r="C15" s="29">
        <v>132.83</v>
      </c>
      <c r="D15" s="30">
        <v>30</v>
      </c>
      <c r="E15" s="30">
        <f t="shared" si="4"/>
        <v>3984.9</v>
      </c>
      <c r="F15" s="31">
        <f t="shared" si="3"/>
        <v>3984.9</v>
      </c>
      <c r="G15" s="32">
        <v>3984.9</v>
      </c>
      <c r="H15" s="33">
        <f t="shared" si="1"/>
        <v>1</v>
      </c>
      <c r="I15" s="32"/>
      <c r="J15" s="29" t="s">
        <v>554</v>
      </c>
      <c r="K15" s="29" t="s">
        <v>21</v>
      </c>
      <c r="L15" s="47">
        <v>44148</v>
      </c>
      <c r="M15" s="29"/>
      <c r="N15" s="29"/>
      <c r="O15" s="32"/>
      <c r="P15" s="47"/>
      <c r="Q15" s="29"/>
      <c r="R15" s="29"/>
      <c r="S15" s="29"/>
      <c r="U15" s="60"/>
      <c r="V15" s="60"/>
    </row>
    <row r="16" s="2" customFormat="1" spans="1:22">
      <c r="A16" s="29">
        <v>12</v>
      </c>
      <c r="B16" s="29" t="s">
        <v>39</v>
      </c>
      <c r="C16" s="29">
        <v>167.66</v>
      </c>
      <c r="D16" s="30">
        <v>30</v>
      </c>
      <c r="E16" s="30">
        <f t="shared" si="4"/>
        <v>5029.8</v>
      </c>
      <c r="F16" s="31">
        <f t="shared" si="3"/>
        <v>5029.8</v>
      </c>
      <c r="G16" s="32">
        <v>5029.8</v>
      </c>
      <c r="H16" s="33">
        <f t="shared" si="1"/>
        <v>1</v>
      </c>
      <c r="I16" s="32"/>
      <c r="J16" s="29" t="s">
        <v>554</v>
      </c>
      <c r="K16" s="29" t="s">
        <v>21</v>
      </c>
      <c r="L16" s="47">
        <v>44148</v>
      </c>
      <c r="M16" s="29"/>
      <c r="N16" s="29"/>
      <c r="O16" s="29"/>
      <c r="P16" s="29"/>
      <c r="Q16" s="29"/>
      <c r="R16" s="29"/>
      <c r="S16" s="29" t="s">
        <v>536</v>
      </c>
      <c r="U16" s="60"/>
      <c r="V16" s="60"/>
    </row>
    <row r="17" s="2" customFormat="1" spans="1:22">
      <c r="A17" s="29">
        <v>13</v>
      </c>
      <c r="B17" s="29" t="s">
        <v>40</v>
      </c>
      <c r="C17" s="29">
        <v>131.87</v>
      </c>
      <c r="D17" s="30">
        <v>30</v>
      </c>
      <c r="E17" s="30">
        <v>3956.1</v>
      </c>
      <c r="F17" s="31">
        <f t="shared" si="3"/>
        <v>3956.1</v>
      </c>
      <c r="G17" s="32">
        <v>3956.1</v>
      </c>
      <c r="H17" s="33">
        <f t="shared" si="1"/>
        <v>1</v>
      </c>
      <c r="I17" s="32"/>
      <c r="J17" s="29" t="s">
        <v>554</v>
      </c>
      <c r="K17" s="29" t="s">
        <v>21</v>
      </c>
      <c r="L17" s="47">
        <v>44167</v>
      </c>
      <c r="M17" s="29"/>
      <c r="N17" s="29"/>
      <c r="O17" s="29"/>
      <c r="P17" s="29"/>
      <c r="Q17" s="29"/>
      <c r="R17" s="29"/>
      <c r="S17" s="29"/>
      <c r="U17" s="60"/>
      <c r="V17" s="60"/>
    </row>
    <row r="18" s="2" customFormat="1" spans="1:22">
      <c r="A18" s="29">
        <v>14</v>
      </c>
      <c r="B18" s="29" t="s">
        <v>42</v>
      </c>
      <c r="C18" s="29">
        <v>132.83</v>
      </c>
      <c r="D18" s="30">
        <v>30</v>
      </c>
      <c r="E18" s="30">
        <v>3984.9</v>
      </c>
      <c r="F18" s="31">
        <f t="shared" si="3"/>
        <v>3984.9</v>
      </c>
      <c r="G18" s="32">
        <v>3984.9</v>
      </c>
      <c r="H18" s="33">
        <f t="shared" si="1"/>
        <v>1</v>
      </c>
      <c r="I18" s="32"/>
      <c r="J18" s="29" t="s">
        <v>554</v>
      </c>
      <c r="K18" s="29" t="s">
        <v>21</v>
      </c>
      <c r="L18" s="47">
        <v>44151</v>
      </c>
      <c r="M18" s="29"/>
      <c r="N18" s="29"/>
      <c r="O18" s="29"/>
      <c r="P18" s="29"/>
      <c r="Q18" s="29"/>
      <c r="R18" s="29"/>
      <c r="S18" s="29"/>
      <c r="U18" s="60"/>
      <c r="V18" s="60"/>
    </row>
    <row r="19" s="2" customFormat="1" ht="18" customHeight="1" spans="1:22">
      <c r="A19" s="29">
        <v>15</v>
      </c>
      <c r="B19" s="29" t="s">
        <v>44</v>
      </c>
      <c r="C19" s="29">
        <v>167.66</v>
      </c>
      <c r="D19" s="30">
        <v>30</v>
      </c>
      <c r="E19" s="30">
        <v>3985.9</v>
      </c>
      <c r="F19" s="31">
        <f t="shared" si="3"/>
        <v>5029.8</v>
      </c>
      <c r="G19" s="32">
        <v>5029.8</v>
      </c>
      <c r="H19" s="33">
        <f t="shared" si="1"/>
        <v>1</v>
      </c>
      <c r="I19" s="32"/>
      <c r="J19" s="29" t="s">
        <v>554</v>
      </c>
      <c r="K19" s="29" t="s">
        <v>45</v>
      </c>
      <c r="L19" s="47">
        <v>44159</v>
      </c>
      <c r="M19" s="29"/>
      <c r="N19" s="29" t="s">
        <v>565</v>
      </c>
      <c r="O19" s="381" t="s">
        <v>566</v>
      </c>
      <c r="P19" s="47"/>
      <c r="Q19" s="29"/>
      <c r="R19" s="29"/>
      <c r="S19" s="29"/>
      <c r="U19" s="60"/>
      <c r="V19" s="60"/>
    </row>
    <row r="20" s="1" customFormat="1" ht="19" customHeight="1" spans="1:22">
      <c r="A20" s="34">
        <v>16</v>
      </c>
      <c r="B20" s="34" t="s">
        <v>47</v>
      </c>
      <c r="C20" s="34">
        <v>131.87</v>
      </c>
      <c r="D20" s="35">
        <v>30</v>
      </c>
      <c r="E20" s="35">
        <v>3956.1</v>
      </c>
      <c r="F20" s="36">
        <f t="shared" si="3"/>
        <v>3956.1</v>
      </c>
      <c r="G20" s="37" t="s">
        <v>567</v>
      </c>
      <c r="H20" s="38" t="e">
        <f t="shared" si="1"/>
        <v>#VALUE!</v>
      </c>
      <c r="I20" s="37"/>
      <c r="J20" s="34"/>
      <c r="K20" s="34"/>
      <c r="L20" s="49"/>
      <c r="M20" s="34"/>
      <c r="N20" s="34"/>
      <c r="O20" s="34"/>
      <c r="P20" s="34"/>
      <c r="Q20" s="34"/>
      <c r="R20" s="34"/>
      <c r="S20" s="34"/>
      <c r="U20" s="59"/>
      <c r="V20" s="59"/>
    </row>
    <row r="21" s="1" customFormat="1" ht="22" customHeight="1" spans="1:22">
      <c r="A21" s="34">
        <v>17</v>
      </c>
      <c r="B21" s="34" t="s">
        <v>49</v>
      </c>
      <c r="C21" s="34">
        <v>132.83</v>
      </c>
      <c r="D21" s="35">
        <v>30</v>
      </c>
      <c r="E21" s="35">
        <v>3957.1</v>
      </c>
      <c r="F21" s="36">
        <f t="shared" si="3"/>
        <v>3984.9</v>
      </c>
      <c r="G21" s="37" t="s">
        <v>568</v>
      </c>
      <c r="H21" s="38" t="e">
        <f t="shared" si="1"/>
        <v>#VALUE!</v>
      </c>
      <c r="I21" s="37"/>
      <c r="J21" s="34"/>
      <c r="K21" s="34"/>
      <c r="L21" s="49"/>
      <c r="M21" s="34"/>
      <c r="N21" s="34"/>
      <c r="O21" s="34"/>
      <c r="P21" s="34"/>
      <c r="Q21" s="34"/>
      <c r="R21" s="34"/>
      <c r="S21" s="34"/>
      <c r="U21" s="59"/>
      <c r="V21" s="59"/>
    </row>
    <row r="22" s="1" customFormat="1" ht="22" customHeight="1" spans="1:22">
      <c r="A22" s="34">
        <v>18</v>
      </c>
      <c r="B22" s="39" t="s">
        <v>51</v>
      </c>
      <c r="C22" s="34">
        <v>167.66</v>
      </c>
      <c r="D22" s="35">
        <v>30</v>
      </c>
      <c r="E22" s="35">
        <v>5029.8</v>
      </c>
      <c r="F22" s="36">
        <v>0</v>
      </c>
      <c r="G22" s="37" t="s">
        <v>569</v>
      </c>
      <c r="H22" s="38" t="e">
        <f t="shared" si="1"/>
        <v>#VALUE!</v>
      </c>
      <c r="I22" s="37"/>
      <c r="J22" s="34"/>
      <c r="K22" s="34"/>
      <c r="L22" s="49"/>
      <c r="M22" s="34"/>
      <c r="N22" s="34"/>
      <c r="O22" s="34"/>
      <c r="P22" s="34"/>
      <c r="Q22" s="34"/>
      <c r="R22" s="34"/>
      <c r="S22" s="34"/>
      <c r="U22" s="59"/>
      <c r="V22" s="59"/>
    </row>
    <row r="23" s="1" customFormat="1" ht="22" customHeight="1" spans="1:19">
      <c r="A23" s="34">
        <v>19</v>
      </c>
      <c r="B23" s="34" t="s">
        <v>53</v>
      </c>
      <c r="C23" s="34">
        <v>131.87</v>
      </c>
      <c r="D23" s="35">
        <v>30</v>
      </c>
      <c r="E23" s="35">
        <v>3959.1</v>
      </c>
      <c r="F23" s="36">
        <f t="shared" ref="F23:F29" si="5">C23*D23</f>
        <v>3956.1</v>
      </c>
      <c r="G23" s="37" t="s">
        <v>192</v>
      </c>
      <c r="H23" s="38" t="e">
        <f t="shared" si="1"/>
        <v>#VALUE!</v>
      </c>
      <c r="I23" s="37"/>
      <c r="J23" s="34"/>
      <c r="K23" s="34"/>
      <c r="L23" s="49"/>
      <c r="M23" s="34"/>
      <c r="N23" s="34"/>
      <c r="O23" s="34"/>
      <c r="P23" s="34"/>
      <c r="Q23" s="34"/>
      <c r="R23" s="34"/>
      <c r="S23" s="34"/>
    </row>
    <row r="24" s="1" customFormat="1" ht="22" customHeight="1" spans="1:19">
      <c r="A24" s="34">
        <v>20</v>
      </c>
      <c r="B24" s="34" t="s">
        <v>55</v>
      </c>
      <c r="C24" s="34">
        <v>264.7</v>
      </c>
      <c r="D24" s="35">
        <v>30</v>
      </c>
      <c r="E24" s="35">
        <f>D24*C24</f>
        <v>7941</v>
      </c>
      <c r="F24" s="36">
        <f>E24*0.6</f>
        <v>4764.6</v>
      </c>
      <c r="G24" s="41" t="s">
        <v>570</v>
      </c>
      <c r="H24" s="38" t="e">
        <f t="shared" si="1"/>
        <v>#VALUE!</v>
      </c>
      <c r="I24" s="37"/>
      <c r="J24" s="34"/>
      <c r="K24" s="34"/>
      <c r="L24" s="34"/>
      <c r="M24" s="34"/>
      <c r="N24" s="34"/>
      <c r="O24" s="34"/>
      <c r="P24" s="34"/>
      <c r="Q24" s="34"/>
      <c r="R24" s="34"/>
      <c r="S24" s="34"/>
    </row>
    <row r="25" s="1" customFormat="1" ht="22" customHeight="1" spans="1:19">
      <c r="A25" s="34">
        <v>21</v>
      </c>
      <c r="B25" s="34" t="s">
        <v>57</v>
      </c>
      <c r="C25" s="34">
        <v>167.66</v>
      </c>
      <c r="D25" s="35">
        <v>30</v>
      </c>
      <c r="E25" s="35">
        <v>5029.8</v>
      </c>
      <c r="F25" s="36">
        <f t="shared" si="5"/>
        <v>5029.8</v>
      </c>
      <c r="G25" s="37" t="s">
        <v>571</v>
      </c>
      <c r="H25" s="38" t="e">
        <f t="shared" si="1"/>
        <v>#VALUE!</v>
      </c>
      <c r="I25" s="37"/>
      <c r="J25" s="34"/>
      <c r="K25" s="34"/>
      <c r="L25" s="49"/>
      <c r="M25" s="34"/>
      <c r="N25" s="34"/>
      <c r="O25" s="34"/>
      <c r="P25" s="34"/>
      <c r="Q25" s="34"/>
      <c r="R25" s="34"/>
      <c r="S25" s="34"/>
    </row>
    <row r="26" s="2" customFormat="1" ht="22" customHeight="1" spans="1:19">
      <c r="A26" s="29">
        <v>22</v>
      </c>
      <c r="B26" s="29" t="s">
        <v>59</v>
      </c>
      <c r="C26" s="29">
        <v>264.7</v>
      </c>
      <c r="D26" s="30">
        <v>30</v>
      </c>
      <c r="E26" s="30">
        <v>7941</v>
      </c>
      <c r="F26" s="31">
        <f>E26*0.6</f>
        <v>4764.6</v>
      </c>
      <c r="G26" s="32">
        <v>4764.6</v>
      </c>
      <c r="H26" s="33">
        <f t="shared" si="1"/>
        <v>1</v>
      </c>
      <c r="I26" s="32"/>
      <c r="J26" s="29" t="s">
        <v>559</v>
      </c>
      <c r="K26" s="29" t="s">
        <v>45</v>
      </c>
      <c r="L26" s="47">
        <v>44188</v>
      </c>
      <c r="M26" s="29"/>
      <c r="N26" s="29" t="s">
        <v>572</v>
      </c>
      <c r="O26" s="29" t="s">
        <v>573</v>
      </c>
      <c r="P26" s="47"/>
      <c r="Q26" s="29"/>
      <c r="R26" s="29"/>
      <c r="S26" s="29"/>
    </row>
    <row r="27" s="1" customFormat="1" spans="1:19">
      <c r="A27" s="34">
        <v>23</v>
      </c>
      <c r="B27" s="34" t="s">
        <v>61</v>
      </c>
      <c r="C27" s="34">
        <v>167.66</v>
      </c>
      <c r="D27" s="35">
        <v>30</v>
      </c>
      <c r="E27" s="35">
        <v>5029.8</v>
      </c>
      <c r="F27" s="36">
        <f t="shared" si="5"/>
        <v>5029.8</v>
      </c>
      <c r="G27" s="37" t="s">
        <v>574</v>
      </c>
      <c r="H27" s="38" t="e">
        <f t="shared" si="1"/>
        <v>#VALUE!</v>
      </c>
      <c r="I27" s="37"/>
      <c r="J27" s="34"/>
      <c r="K27" s="34"/>
      <c r="L27" s="49"/>
      <c r="M27" s="34"/>
      <c r="N27" s="34"/>
      <c r="O27" s="34"/>
      <c r="P27" s="34"/>
      <c r="Q27" s="34"/>
      <c r="R27" s="34"/>
      <c r="S27" s="34"/>
    </row>
    <row r="28" s="2" customFormat="1" spans="1:19">
      <c r="A28" s="29">
        <v>24</v>
      </c>
      <c r="B28" s="29" t="s">
        <v>63</v>
      </c>
      <c r="C28" s="29">
        <v>265.33</v>
      </c>
      <c r="D28" s="30">
        <v>30</v>
      </c>
      <c r="E28" s="30">
        <v>7959.9</v>
      </c>
      <c r="F28" s="31">
        <f t="shared" si="5"/>
        <v>7959.9</v>
      </c>
      <c r="G28" s="32">
        <v>7959.9</v>
      </c>
      <c r="H28" s="33">
        <f t="shared" si="1"/>
        <v>1</v>
      </c>
      <c r="I28" s="32"/>
      <c r="J28" s="29" t="s">
        <v>554</v>
      </c>
      <c r="K28" s="29" t="s">
        <v>45</v>
      </c>
      <c r="L28" s="47">
        <v>44188</v>
      </c>
      <c r="M28" s="29"/>
      <c r="N28" s="29" t="s">
        <v>572</v>
      </c>
      <c r="O28" s="29" t="s">
        <v>573</v>
      </c>
      <c r="P28" s="47"/>
      <c r="Q28" s="29"/>
      <c r="R28" s="29"/>
      <c r="S28" s="29"/>
    </row>
    <row r="29" s="2" customFormat="1" spans="1:19">
      <c r="A29" s="29">
        <v>25</v>
      </c>
      <c r="B29" s="29" t="s">
        <v>65</v>
      </c>
      <c r="C29" s="29">
        <v>163.45</v>
      </c>
      <c r="D29" s="30">
        <v>30</v>
      </c>
      <c r="E29" s="30">
        <v>4903.5</v>
      </c>
      <c r="F29" s="31">
        <f t="shared" si="5"/>
        <v>4903.5</v>
      </c>
      <c r="G29" s="32">
        <v>4903.5</v>
      </c>
      <c r="H29" s="33">
        <f t="shared" si="1"/>
        <v>1</v>
      </c>
      <c r="I29" s="32"/>
      <c r="J29" s="29" t="s">
        <v>554</v>
      </c>
      <c r="K29" s="29" t="s">
        <v>21</v>
      </c>
      <c r="L29" s="47">
        <v>44148</v>
      </c>
      <c r="M29" s="29"/>
      <c r="N29" s="29" t="s">
        <v>575</v>
      </c>
      <c r="O29" s="29"/>
      <c r="P29" s="29"/>
      <c r="Q29" s="29"/>
      <c r="R29" s="29"/>
      <c r="S29" s="29"/>
    </row>
    <row r="30" s="1" customFormat="1" spans="1:19">
      <c r="A30" s="34">
        <v>26</v>
      </c>
      <c r="B30" s="39" t="s">
        <v>66</v>
      </c>
      <c r="C30" s="34">
        <v>285.63</v>
      </c>
      <c r="D30" s="35">
        <v>30</v>
      </c>
      <c r="E30" s="35">
        <v>8568.9</v>
      </c>
      <c r="F30" s="36">
        <v>0</v>
      </c>
      <c r="G30" s="37" t="s">
        <v>558</v>
      </c>
      <c r="H30" s="38" t="e">
        <f t="shared" si="1"/>
        <v>#VALUE!</v>
      </c>
      <c r="I30" s="37"/>
      <c r="J30" s="34"/>
      <c r="K30" s="34"/>
      <c r="L30" s="34"/>
      <c r="M30" s="34"/>
      <c r="N30" s="34"/>
      <c r="O30" s="34"/>
      <c r="P30" s="34"/>
      <c r="Q30" s="34"/>
      <c r="R30" s="34"/>
      <c r="S30" s="34"/>
    </row>
    <row r="31" s="1" customFormat="1" spans="1:19">
      <c r="A31" s="34">
        <v>27</v>
      </c>
      <c r="B31" s="34" t="s">
        <v>68</v>
      </c>
      <c r="C31" s="34">
        <v>144.79</v>
      </c>
      <c r="D31" s="35">
        <v>30</v>
      </c>
      <c r="E31" s="35">
        <v>8242.5</v>
      </c>
      <c r="F31" s="36">
        <f t="shared" ref="F31:F33" si="6">C31*D31</f>
        <v>4343.7</v>
      </c>
      <c r="G31" s="37" t="s">
        <v>69</v>
      </c>
      <c r="H31" s="38" t="e">
        <f t="shared" si="1"/>
        <v>#VALUE!</v>
      </c>
      <c r="I31" s="37"/>
      <c r="J31" s="34"/>
      <c r="K31" s="34"/>
      <c r="L31" s="34"/>
      <c r="M31" s="34"/>
      <c r="N31" s="34"/>
      <c r="O31" s="34"/>
      <c r="P31" s="34"/>
      <c r="Q31" s="34"/>
      <c r="R31" s="34"/>
      <c r="S31" s="34"/>
    </row>
    <row r="32" s="2" customFormat="1" spans="1:19">
      <c r="A32" s="29">
        <v>28</v>
      </c>
      <c r="B32" s="29" t="s">
        <v>70</v>
      </c>
      <c r="C32" s="29">
        <v>276.12</v>
      </c>
      <c r="D32" s="30">
        <v>30</v>
      </c>
      <c r="E32" s="30">
        <v>8283.6</v>
      </c>
      <c r="F32" s="31">
        <f t="shared" si="6"/>
        <v>8283.6</v>
      </c>
      <c r="G32" s="32">
        <v>8283.6</v>
      </c>
      <c r="H32" s="33">
        <f t="shared" si="1"/>
        <v>1</v>
      </c>
      <c r="I32" s="32"/>
      <c r="J32" s="29"/>
      <c r="K32" s="29"/>
      <c r="L32" s="47">
        <v>44155</v>
      </c>
      <c r="M32" s="29"/>
      <c r="N32" s="29"/>
      <c r="O32" s="29"/>
      <c r="P32" s="29"/>
      <c r="Q32" s="29"/>
      <c r="R32" s="29"/>
      <c r="S32" s="29"/>
    </row>
    <row r="33" s="1" customFormat="1" spans="1:19">
      <c r="A33" s="34">
        <v>29</v>
      </c>
      <c r="B33" s="34" t="s">
        <v>72</v>
      </c>
      <c r="C33" s="34">
        <v>274.75</v>
      </c>
      <c r="D33" s="35">
        <v>30</v>
      </c>
      <c r="E33" s="35">
        <f>F33</f>
        <v>8242.5</v>
      </c>
      <c r="F33" s="36">
        <f t="shared" si="6"/>
        <v>8242.5</v>
      </c>
      <c r="G33" s="37" t="s">
        <v>73</v>
      </c>
      <c r="H33" s="38" t="e">
        <f t="shared" si="1"/>
        <v>#VALUE!</v>
      </c>
      <c r="I33" s="37"/>
      <c r="J33" s="34"/>
      <c r="K33" s="34"/>
      <c r="L33" s="49"/>
      <c r="M33" s="34"/>
      <c r="N33" s="50" t="s">
        <v>576</v>
      </c>
      <c r="O33" s="382" t="s">
        <v>577</v>
      </c>
      <c r="P33" s="52"/>
      <c r="Q33" s="61"/>
      <c r="R33" s="34"/>
      <c r="S33" s="34"/>
    </row>
    <row r="34" s="1" customFormat="1" spans="1:19">
      <c r="A34" s="34">
        <v>30</v>
      </c>
      <c r="B34" s="34" t="s">
        <v>74</v>
      </c>
      <c r="C34" s="34">
        <v>274.75</v>
      </c>
      <c r="D34" s="35">
        <v>30</v>
      </c>
      <c r="E34" s="35">
        <v>8242.5</v>
      </c>
      <c r="F34" s="36">
        <v>4121.25</v>
      </c>
      <c r="G34" s="37" t="s">
        <v>578</v>
      </c>
      <c r="H34" s="38" t="e">
        <f t="shared" si="1"/>
        <v>#VALUE!</v>
      </c>
      <c r="I34" s="53" t="s">
        <v>208</v>
      </c>
      <c r="J34" s="53"/>
      <c r="K34" s="34"/>
      <c r="L34" s="49"/>
      <c r="M34" s="34"/>
      <c r="N34" s="34"/>
      <c r="O34" s="34"/>
      <c r="P34" s="34"/>
      <c r="Q34" s="34"/>
      <c r="R34" s="34"/>
      <c r="S34" s="34"/>
    </row>
    <row r="35" s="2" customFormat="1" spans="1:19">
      <c r="A35" s="29">
        <v>31</v>
      </c>
      <c r="B35" s="29" t="s">
        <v>76</v>
      </c>
      <c r="C35" s="29">
        <v>274.75</v>
      </c>
      <c r="D35" s="30">
        <v>30</v>
      </c>
      <c r="E35" s="30">
        <v>8242.5</v>
      </c>
      <c r="F35" s="31">
        <v>4945.5</v>
      </c>
      <c r="G35" s="32">
        <v>4945.5</v>
      </c>
      <c r="H35" s="33">
        <f t="shared" si="1"/>
        <v>1</v>
      </c>
      <c r="I35" s="32" t="s">
        <v>208</v>
      </c>
      <c r="J35" s="29" t="s">
        <v>559</v>
      </c>
      <c r="K35" s="29" t="s">
        <v>561</v>
      </c>
      <c r="L35" s="47">
        <v>44176</v>
      </c>
      <c r="M35" s="29"/>
      <c r="N35" s="29" t="s">
        <v>579</v>
      </c>
      <c r="O35" s="29" t="s">
        <v>580</v>
      </c>
      <c r="P35" s="54"/>
      <c r="Q35" s="62"/>
      <c r="R35" s="29"/>
      <c r="S35" s="29"/>
    </row>
    <row r="36" s="2" customFormat="1" spans="1:19">
      <c r="A36" s="29">
        <v>32</v>
      </c>
      <c r="B36" s="29" t="s">
        <v>79</v>
      </c>
      <c r="C36" s="29">
        <v>274.75</v>
      </c>
      <c r="D36" s="30">
        <v>30</v>
      </c>
      <c r="E36" s="30">
        <f>F36</f>
        <v>8242.5</v>
      </c>
      <c r="F36" s="31">
        <f t="shared" ref="F36:F38" si="7">C36*D36</f>
        <v>8242.5</v>
      </c>
      <c r="G36" s="32">
        <v>8242.5</v>
      </c>
      <c r="H36" s="33">
        <f t="shared" si="1"/>
        <v>1</v>
      </c>
      <c r="I36" s="32"/>
      <c r="J36" s="29" t="s">
        <v>554</v>
      </c>
      <c r="K36" s="29" t="s">
        <v>21</v>
      </c>
      <c r="L36" s="47">
        <v>44194</v>
      </c>
      <c r="M36" s="29"/>
      <c r="N36" s="29"/>
      <c r="O36" s="29"/>
      <c r="P36" s="54"/>
      <c r="Q36" s="62"/>
      <c r="R36" s="29"/>
      <c r="S36" s="29"/>
    </row>
    <row r="37" s="2" customFormat="1" spans="1:19">
      <c r="A37" s="29">
        <v>33</v>
      </c>
      <c r="B37" s="29" t="s">
        <v>81</v>
      </c>
      <c r="C37" s="29">
        <v>274.75</v>
      </c>
      <c r="D37" s="30">
        <v>30</v>
      </c>
      <c r="E37" s="30">
        <v>8242.5</v>
      </c>
      <c r="F37" s="31">
        <f t="shared" si="7"/>
        <v>8242.5</v>
      </c>
      <c r="G37" s="32">
        <v>8242.5</v>
      </c>
      <c r="H37" s="33">
        <f t="shared" si="1"/>
        <v>1</v>
      </c>
      <c r="I37" s="32"/>
      <c r="J37" s="29" t="s">
        <v>554</v>
      </c>
      <c r="K37" s="29" t="s">
        <v>45</v>
      </c>
      <c r="L37" s="47">
        <v>44158</v>
      </c>
      <c r="M37" s="29"/>
      <c r="N37" s="29" t="s">
        <v>581</v>
      </c>
      <c r="O37" s="29" t="s">
        <v>582</v>
      </c>
      <c r="P37" s="47"/>
      <c r="Q37" s="29"/>
      <c r="R37" s="29"/>
      <c r="S37" s="29"/>
    </row>
    <row r="38" s="2" customFormat="1" spans="1:19">
      <c r="A38" s="29">
        <v>34</v>
      </c>
      <c r="B38" s="29" t="s">
        <v>82</v>
      </c>
      <c r="C38" s="29">
        <v>274.75</v>
      </c>
      <c r="D38" s="30">
        <v>30</v>
      </c>
      <c r="E38" s="30">
        <v>8242.5</v>
      </c>
      <c r="F38" s="31">
        <f t="shared" si="7"/>
        <v>8242.5</v>
      </c>
      <c r="G38" s="32">
        <v>8242.5</v>
      </c>
      <c r="H38" s="33">
        <f t="shared" si="1"/>
        <v>1</v>
      </c>
      <c r="I38" s="32"/>
      <c r="J38" s="29" t="s">
        <v>554</v>
      </c>
      <c r="K38" s="29" t="s">
        <v>21</v>
      </c>
      <c r="L38" s="47">
        <v>44165</v>
      </c>
      <c r="M38" s="29"/>
      <c r="N38" s="55" t="s">
        <v>583</v>
      </c>
      <c r="O38" s="29" t="s">
        <v>584</v>
      </c>
      <c r="P38" s="47"/>
      <c r="Q38" s="63"/>
      <c r="R38" s="29"/>
      <c r="S38" s="29"/>
    </row>
    <row r="39" s="2" customFormat="1" spans="1:19">
      <c r="A39" s="29">
        <v>35</v>
      </c>
      <c r="B39" s="29" t="s">
        <v>84</v>
      </c>
      <c r="C39" s="29">
        <v>274.75</v>
      </c>
      <c r="D39" s="30">
        <v>30</v>
      </c>
      <c r="E39" s="30">
        <v>8242.5</v>
      </c>
      <c r="F39" s="31">
        <f>E39*0.6</f>
        <v>4945.5</v>
      </c>
      <c r="G39" s="32">
        <v>1512.26</v>
      </c>
      <c r="H39" s="33">
        <f t="shared" si="1"/>
        <v>0.305785057122637</v>
      </c>
      <c r="I39" s="32"/>
      <c r="J39" s="29"/>
      <c r="K39" s="29" t="s">
        <v>21</v>
      </c>
      <c r="L39" s="47">
        <v>44186</v>
      </c>
      <c r="M39" s="29"/>
      <c r="N39" s="29"/>
      <c r="O39" s="29"/>
      <c r="P39" s="29"/>
      <c r="Q39" s="29"/>
      <c r="R39" s="29"/>
      <c r="S39" s="29"/>
    </row>
    <row r="40" s="1" customFormat="1" spans="1:19">
      <c r="A40" s="34">
        <v>36</v>
      </c>
      <c r="B40" s="34" t="s">
        <v>86</v>
      </c>
      <c r="C40" s="34">
        <v>274.75</v>
      </c>
      <c r="D40" s="35">
        <v>30</v>
      </c>
      <c r="E40" s="35">
        <v>8242.5</v>
      </c>
      <c r="F40" s="36">
        <f t="shared" ref="F40:F53" si="8">C40*D40</f>
        <v>8242.5</v>
      </c>
      <c r="G40" s="37" t="s">
        <v>87</v>
      </c>
      <c r="H40" s="38" t="e">
        <f t="shared" si="1"/>
        <v>#VALUE!</v>
      </c>
      <c r="I40" s="53"/>
      <c r="J40" s="34"/>
      <c r="K40" s="34"/>
      <c r="L40" s="49"/>
      <c r="M40" s="34"/>
      <c r="N40" s="34" t="s">
        <v>585</v>
      </c>
      <c r="O40" s="34"/>
      <c r="P40" s="49"/>
      <c r="Q40" s="34"/>
      <c r="R40" s="34"/>
      <c r="S40" s="34"/>
    </row>
    <row r="41" s="2" customFormat="1" spans="1:19">
      <c r="A41" s="29">
        <v>37</v>
      </c>
      <c r="B41" s="29" t="s">
        <v>88</v>
      </c>
      <c r="C41" s="29">
        <v>274.75</v>
      </c>
      <c r="D41" s="30">
        <v>30</v>
      </c>
      <c r="E41" s="30">
        <v>8242.5</v>
      </c>
      <c r="F41" s="31">
        <f t="shared" si="8"/>
        <v>8242.5</v>
      </c>
      <c r="G41" s="32">
        <v>8242.5</v>
      </c>
      <c r="H41" s="33">
        <f t="shared" si="1"/>
        <v>1</v>
      </c>
      <c r="I41" s="32"/>
      <c r="J41" s="29" t="s">
        <v>554</v>
      </c>
      <c r="K41" s="29" t="s">
        <v>21</v>
      </c>
      <c r="L41" s="47">
        <v>44171</v>
      </c>
      <c r="M41" s="29"/>
      <c r="N41" s="32" t="s">
        <v>586</v>
      </c>
      <c r="O41" s="29"/>
      <c r="P41" s="47"/>
      <c r="Q41" s="29"/>
      <c r="R41" s="29"/>
      <c r="S41" s="29"/>
    </row>
    <row r="42" s="2" customFormat="1" spans="1:19">
      <c r="A42" s="29">
        <v>38</v>
      </c>
      <c r="B42" s="29" t="s">
        <v>90</v>
      </c>
      <c r="C42" s="29">
        <v>274.75</v>
      </c>
      <c r="D42" s="30">
        <v>30</v>
      </c>
      <c r="E42" s="30">
        <v>8242.5</v>
      </c>
      <c r="F42" s="31">
        <v>4945.5</v>
      </c>
      <c r="G42" s="32">
        <v>4945.5</v>
      </c>
      <c r="H42" s="33">
        <f t="shared" si="1"/>
        <v>1</v>
      </c>
      <c r="I42" s="32" t="s">
        <v>157</v>
      </c>
      <c r="J42" s="29" t="s">
        <v>559</v>
      </c>
      <c r="K42" s="29" t="s">
        <v>45</v>
      </c>
      <c r="L42" s="47">
        <v>44151</v>
      </c>
      <c r="M42" s="29"/>
      <c r="N42" s="29" t="s">
        <v>587</v>
      </c>
      <c r="O42" s="29" t="s">
        <v>588</v>
      </c>
      <c r="P42" s="47"/>
      <c r="Q42" s="29"/>
      <c r="R42" s="29"/>
      <c r="S42" s="29"/>
    </row>
    <row r="43" s="1" customFormat="1" spans="1:19">
      <c r="A43" s="34">
        <v>39</v>
      </c>
      <c r="B43" s="34" t="s">
        <v>91</v>
      </c>
      <c r="C43" s="34">
        <v>274.75</v>
      </c>
      <c r="D43" s="35">
        <v>30</v>
      </c>
      <c r="E43" s="35">
        <v>8242.5</v>
      </c>
      <c r="F43" s="36">
        <f>E43*0.6</f>
        <v>4945.5</v>
      </c>
      <c r="G43" s="37" t="s">
        <v>589</v>
      </c>
      <c r="H43" s="38" t="e">
        <f t="shared" si="1"/>
        <v>#VALUE!</v>
      </c>
      <c r="I43" s="37" t="s">
        <v>157</v>
      </c>
      <c r="J43" s="34"/>
      <c r="K43" s="34"/>
      <c r="L43" s="49"/>
      <c r="M43" s="34"/>
      <c r="N43" s="34"/>
      <c r="O43" s="34"/>
      <c r="P43" s="34"/>
      <c r="Q43" s="34"/>
      <c r="R43" s="34"/>
      <c r="S43" s="34"/>
    </row>
    <row r="44" s="1" customFormat="1" spans="1:19">
      <c r="A44" s="34">
        <v>40</v>
      </c>
      <c r="B44" s="34" t="s">
        <v>93</v>
      </c>
      <c r="C44" s="34">
        <v>274.75</v>
      </c>
      <c r="D44" s="35">
        <v>30</v>
      </c>
      <c r="E44" s="35">
        <v>8242.5</v>
      </c>
      <c r="F44" s="36">
        <f t="shared" si="8"/>
        <v>8242.5</v>
      </c>
      <c r="G44" s="37" t="s">
        <v>590</v>
      </c>
      <c r="H44" s="38" t="e">
        <f t="shared" si="1"/>
        <v>#VALUE!</v>
      </c>
      <c r="I44" s="37"/>
      <c r="J44" s="34"/>
      <c r="K44" s="34"/>
      <c r="L44" s="34"/>
      <c r="M44" s="34"/>
      <c r="N44" s="34"/>
      <c r="O44" s="34"/>
      <c r="P44" s="34"/>
      <c r="Q44" s="34"/>
      <c r="R44" s="34"/>
      <c r="S44" s="34"/>
    </row>
    <row r="45" s="2" customFormat="1" spans="1:19">
      <c r="A45" s="29">
        <v>41</v>
      </c>
      <c r="B45" s="29" t="s">
        <v>95</v>
      </c>
      <c r="C45" s="29">
        <v>274.75</v>
      </c>
      <c r="D45" s="30">
        <v>30</v>
      </c>
      <c r="E45" s="30">
        <v>8242.5</v>
      </c>
      <c r="F45" s="31">
        <f t="shared" si="8"/>
        <v>8242.5</v>
      </c>
      <c r="G45" s="32">
        <v>8242.5</v>
      </c>
      <c r="H45" s="33">
        <f t="shared" si="1"/>
        <v>1</v>
      </c>
      <c r="I45" s="32"/>
      <c r="J45" s="29" t="s">
        <v>554</v>
      </c>
      <c r="K45" s="29" t="s">
        <v>21</v>
      </c>
      <c r="L45" s="47">
        <v>44155</v>
      </c>
      <c r="M45" s="29"/>
      <c r="N45" s="29" t="s">
        <v>591</v>
      </c>
      <c r="O45" s="29"/>
      <c r="P45" s="29"/>
      <c r="Q45" s="29"/>
      <c r="R45" s="29"/>
      <c r="S45" s="29"/>
    </row>
    <row r="46" s="2" customFormat="1" spans="1:19">
      <c r="A46" s="29">
        <v>42</v>
      </c>
      <c r="B46" s="29" t="s">
        <v>96</v>
      </c>
      <c r="C46" s="29">
        <v>274.75</v>
      </c>
      <c r="D46" s="30">
        <v>30</v>
      </c>
      <c r="E46" s="30">
        <v>8242.5</v>
      </c>
      <c r="F46" s="31">
        <f t="shared" si="8"/>
        <v>8242.5</v>
      </c>
      <c r="G46" s="32">
        <v>8242.5</v>
      </c>
      <c r="H46" s="33">
        <f t="shared" si="1"/>
        <v>1</v>
      </c>
      <c r="I46" s="32"/>
      <c r="J46" s="29" t="s">
        <v>554</v>
      </c>
      <c r="K46" s="29" t="s">
        <v>21</v>
      </c>
      <c r="L46" s="47">
        <v>44165</v>
      </c>
      <c r="M46" s="29"/>
      <c r="N46" s="29" t="s">
        <v>592</v>
      </c>
      <c r="O46" s="381" t="s">
        <v>593</v>
      </c>
      <c r="P46" s="47"/>
      <c r="Q46" s="29"/>
      <c r="R46" s="29"/>
      <c r="S46" s="29"/>
    </row>
    <row r="47" s="2" customFormat="1" ht="20.1" customHeight="1" spans="1:19">
      <c r="A47" s="29">
        <v>43</v>
      </c>
      <c r="B47" s="29" t="s">
        <v>98</v>
      </c>
      <c r="C47" s="29">
        <v>264.34</v>
      </c>
      <c r="D47" s="30">
        <v>30</v>
      </c>
      <c r="E47" s="30">
        <f t="shared" ref="E47:E50" si="9">F47</f>
        <v>7930.2</v>
      </c>
      <c r="F47" s="31">
        <f t="shared" si="8"/>
        <v>7930.2</v>
      </c>
      <c r="G47" s="32">
        <v>7930.2</v>
      </c>
      <c r="H47" s="33">
        <f t="shared" si="1"/>
        <v>1</v>
      </c>
      <c r="I47" s="32"/>
      <c r="J47" s="29" t="s">
        <v>554</v>
      </c>
      <c r="K47" s="29" t="s">
        <v>45</v>
      </c>
      <c r="L47" s="47">
        <v>44159</v>
      </c>
      <c r="M47" s="29"/>
      <c r="N47" s="29" t="s">
        <v>594</v>
      </c>
      <c r="O47" s="29" t="s">
        <v>595</v>
      </c>
      <c r="P47" s="54"/>
      <c r="Q47" s="62"/>
      <c r="R47" s="29"/>
      <c r="S47" s="29"/>
    </row>
    <row r="48" s="2" customFormat="1" spans="1:19">
      <c r="A48" s="29">
        <v>44</v>
      </c>
      <c r="B48" s="29" t="s">
        <v>99</v>
      </c>
      <c r="C48" s="29">
        <v>263.96</v>
      </c>
      <c r="D48" s="30">
        <v>30</v>
      </c>
      <c r="E48" s="30">
        <f t="shared" si="9"/>
        <v>7918.8</v>
      </c>
      <c r="F48" s="31">
        <f t="shared" si="8"/>
        <v>7918.8</v>
      </c>
      <c r="G48" s="32">
        <v>7918.8</v>
      </c>
      <c r="H48" s="33">
        <f t="shared" si="1"/>
        <v>1</v>
      </c>
      <c r="I48" s="32"/>
      <c r="J48" s="29" t="s">
        <v>554</v>
      </c>
      <c r="K48" s="29" t="s">
        <v>45</v>
      </c>
      <c r="L48" s="47">
        <v>44158</v>
      </c>
      <c r="M48" s="29"/>
      <c r="N48" s="29" t="s">
        <v>565</v>
      </c>
      <c r="O48" s="381" t="s">
        <v>566</v>
      </c>
      <c r="P48" s="47"/>
      <c r="Q48" s="29"/>
      <c r="R48" s="29"/>
      <c r="S48" s="29"/>
    </row>
    <row r="49" s="2" customFormat="1" spans="1:19">
      <c r="A49" s="29">
        <v>45</v>
      </c>
      <c r="B49" s="29" t="s">
        <v>100</v>
      </c>
      <c r="C49" s="29">
        <v>272.96</v>
      </c>
      <c r="D49" s="30">
        <v>30</v>
      </c>
      <c r="E49" s="30">
        <f t="shared" si="9"/>
        <v>8188.8</v>
      </c>
      <c r="F49" s="31">
        <f t="shared" si="8"/>
        <v>8188.8</v>
      </c>
      <c r="G49" s="32">
        <v>8188.8</v>
      </c>
      <c r="H49" s="33">
        <f t="shared" si="1"/>
        <v>1</v>
      </c>
      <c r="I49" s="32"/>
      <c r="J49" s="29" t="s">
        <v>554</v>
      </c>
      <c r="K49" s="29" t="s">
        <v>45</v>
      </c>
      <c r="L49" s="47">
        <v>44158</v>
      </c>
      <c r="M49" s="29"/>
      <c r="N49" s="29" t="s">
        <v>565</v>
      </c>
      <c r="O49" s="381" t="s">
        <v>566</v>
      </c>
      <c r="P49" s="47"/>
      <c r="Q49" s="29"/>
      <c r="R49" s="29"/>
      <c r="S49" s="29"/>
    </row>
    <row r="50" s="2" customFormat="1" spans="1:19">
      <c r="A50" s="29">
        <v>46</v>
      </c>
      <c r="B50" s="29" t="s">
        <v>101</v>
      </c>
      <c r="C50" s="29">
        <v>139.65</v>
      </c>
      <c r="D50" s="30">
        <v>30</v>
      </c>
      <c r="E50" s="30">
        <f t="shared" si="9"/>
        <v>4189.5</v>
      </c>
      <c r="F50" s="31">
        <f t="shared" si="8"/>
        <v>4189.5</v>
      </c>
      <c r="G50" s="32">
        <v>4189.5</v>
      </c>
      <c r="H50" s="33">
        <f t="shared" si="1"/>
        <v>1</v>
      </c>
      <c r="I50" s="32"/>
      <c r="J50" s="29" t="s">
        <v>554</v>
      </c>
      <c r="K50" s="29" t="s">
        <v>45</v>
      </c>
      <c r="L50" s="47">
        <v>44158</v>
      </c>
      <c r="M50" s="29"/>
      <c r="N50" s="29" t="s">
        <v>565</v>
      </c>
      <c r="O50" s="381" t="s">
        <v>566</v>
      </c>
      <c r="P50" s="47"/>
      <c r="Q50" s="29"/>
      <c r="R50" s="29"/>
      <c r="S50" s="29"/>
    </row>
    <row r="51" s="1" customFormat="1" spans="1:19">
      <c r="A51" s="34">
        <v>47</v>
      </c>
      <c r="B51" s="34" t="s">
        <v>102</v>
      </c>
      <c r="C51" s="34">
        <v>270.12</v>
      </c>
      <c r="D51" s="35">
        <v>30</v>
      </c>
      <c r="E51" s="35">
        <v>8103.6</v>
      </c>
      <c r="F51" s="36">
        <f t="shared" si="8"/>
        <v>8103.6</v>
      </c>
      <c r="G51" s="37" t="s">
        <v>596</v>
      </c>
      <c r="H51" s="38" t="e">
        <f t="shared" si="1"/>
        <v>#VALUE!</v>
      </c>
      <c r="I51" s="37"/>
      <c r="J51" s="34"/>
      <c r="K51" s="34"/>
      <c r="L51" s="49"/>
      <c r="M51" s="34"/>
      <c r="N51" s="34"/>
      <c r="O51" s="34"/>
      <c r="P51" s="34"/>
      <c r="Q51" s="34"/>
      <c r="R51" s="34"/>
      <c r="S51" s="34"/>
    </row>
    <row r="52" s="2" customFormat="1" spans="1:19">
      <c r="A52" s="29">
        <v>48</v>
      </c>
      <c r="B52" s="29" t="s">
        <v>104</v>
      </c>
      <c r="C52" s="29">
        <v>168.62</v>
      </c>
      <c r="D52" s="30">
        <v>30</v>
      </c>
      <c r="E52" s="30">
        <v>5058.6</v>
      </c>
      <c r="F52" s="31">
        <f t="shared" si="8"/>
        <v>5058.6</v>
      </c>
      <c r="G52" s="42">
        <v>5058.6</v>
      </c>
      <c r="H52" s="33">
        <f t="shared" si="1"/>
        <v>1</v>
      </c>
      <c r="I52" s="32"/>
      <c r="J52" s="29" t="s">
        <v>554</v>
      </c>
      <c r="K52" s="29" t="s">
        <v>45</v>
      </c>
      <c r="L52" s="47">
        <v>44158</v>
      </c>
      <c r="M52" s="29"/>
      <c r="N52" s="29"/>
      <c r="O52" s="29"/>
      <c r="P52" s="29"/>
      <c r="Q52" s="29"/>
      <c r="R52" s="29"/>
      <c r="S52" s="29"/>
    </row>
    <row r="53" s="2" customFormat="1" spans="1:19">
      <c r="A53" s="29">
        <v>49</v>
      </c>
      <c r="B53" s="29" t="s">
        <v>105</v>
      </c>
      <c r="C53" s="29">
        <v>272.76</v>
      </c>
      <c r="D53" s="30">
        <v>30</v>
      </c>
      <c r="E53" s="30">
        <v>8182.8</v>
      </c>
      <c r="F53" s="31">
        <f t="shared" si="8"/>
        <v>8182.8</v>
      </c>
      <c r="G53" s="32">
        <v>8182.8</v>
      </c>
      <c r="H53" s="33">
        <f t="shared" si="1"/>
        <v>1</v>
      </c>
      <c r="I53" s="32"/>
      <c r="J53" s="29" t="s">
        <v>554</v>
      </c>
      <c r="K53" s="29" t="s">
        <v>561</v>
      </c>
      <c r="L53" s="47">
        <v>44182</v>
      </c>
      <c r="M53" s="29"/>
      <c r="N53" s="29" t="s">
        <v>597</v>
      </c>
      <c r="O53" s="29"/>
      <c r="P53" s="47"/>
      <c r="Q53" s="29"/>
      <c r="R53" s="29"/>
      <c r="S53" s="29"/>
    </row>
    <row r="54" s="2" customFormat="1" spans="1:19">
      <c r="A54" s="29">
        <v>50</v>
      </c>
      <c r="B54" s="29" t="s">
        <v>107</v>
      </c>
      <c r="C54" s="29">
        <v>167.66</v>
      </c>
      <c r="D54" s="30">
        <v>30</v>
      </c>
      <c r="E54" s="30">
        <v>5029.8</v>
      </c>
      <c r="F54" s="31">
        <f>E54*0.6</f>
        <v>3017.88</v>
      </c>
      <c r="G54" s="32">
        <v>3017.88</v>
      </c>
      <c r="H54" s="33">
        <f t="shared" si="1"/>
        <v>1</v>
      </c>
      <c r="I54" s="32" t="s">
        <v>208</v>
      </c>
      <c r="J54" s="29" t="s">
        <v>559</v>
      </c>
      <c r="K54" s="29" t="s">
        <v>21</v>
      </c>
      <c r="L54" s="47">
        <v>44174</v>
      </c>
      <c r="M54" s="29"/>
      <c r="N54" s="29"/>
      <c r="O54" s="29"/>
      <c r="P54" s="29"/>
      <c r="Q54" s="29"/>
      <c r="R54" s="29"/>
      <c r="S54" s="29"/>
    </row>
    <row r="55" s="2" customFormat="1" spans="1:19">
      <c r="A55" s="29">
        <v>51</v>
      </c>
      <c r="B55" s="29" t="s">
        <v>109</v>
      </c>
      <c r="C55" s="29">
        <v>272.76</v>
      </c>
      <c r="D55" s="30">
        <v>30</v>
      </c>
      <c r="E55" s="30">
        <f t="shared" ref="E55:E58" si="10">F55</f>
        <v>8182.8</v>
      </c>
      <c r="F55" s="31">
        <f t="shared" ref="F55:F58" si="11">C55*D55</f>
        <v>8182.8</v>
      </c>
      <c r="G55" s="32">
        <v>8182.8</v>
      </c>
      <c r="H55" s="33">
        <f t="shared" si="1"/>
        <v>1</v>
      </c>
      <c r="I55" s="32"/>
      <c r="J55" s="29" t="s">
        <v>554</v>
      </c>
      <c r="K55" s="29" t="s">
        <v>45</v>
      </c>
      <c r="L55" s="47">
        <v>44159</v>
      </c>
      <c r="M55" s="29"/>
      <c r="N55" s="29"/>
      <c r="O55" s="29"/>
      <c r="P55" s="29"/>
      <c r="Q55" s="29"/>
      <c r="R55" s="29"/>
      <c r="S55" s="29"/>
    </row>
    <row r="56" s="2" customFormat="1" spans="1:19">
      <c r="A56" s="29">
        <v>52</v>
      </c>
      <c r="B56" s="29" t="s">
        <v>110</v>
      </c>
      <c r="C56" s="29">
        <v>167.66</v>
      </c>
      <c r="D56" s="30">
        <v>30</v>
      </c>
      <c r="E56" s="30">
        <f t="shared" si="10"/>
        <v>5029.8</v>
      </c>
      <c r="F56" s="31">
        <f t="shared" si="11"/>
        <v>5029.8</v>
      </c>
      <c r="G56" s="32">
        <v>5029.8</v>
      </c>
      <c r="H56" s="33">
        <f t="shared" si="1"/>
        <v>1</v>
      </c>
      <c r="I56" s="32"/>
      <c r="J56" s="29" t="s">
        <v>554</v>
      </c>
      <c r="K56" s="29" t="s">
        <v>561</v>
      </c>
      <c r="L56" s="47">
        <v>44162</v>
      </c>
      <c r="M56" s="29"/>
      <c r="N56" s="29"/>
      <c r="O56" s="29"/>
      <c r="P56" s="29"/>
      <c r="Q56" s="29"/>
      <c r="R56" s="29"/>
      <c r="S56" s="29" t="s">
        <v>536</v>
      </c>
    </row>
    <row r="57" s="1" customFormat="1" spans="1:19">
      <c r="A57" s="34">
        <v>53</v>
      </c>
      <c r="B57" s="34" t="s">
        <v>112</v>
      </c>
      <c r="C57" s="34">
        <v>272.76</v>
      </c>
      <c r="D57" s="35">
        <v>30</v>
      </c>
      <c r="E57" s="35">
        <f t="shared" si="10"/>
        <v>8182.8</v>
      </c>
      <c r="F57" s="36">
        <f t="shared" si="11"/>
        <v>8182.8</v>
      </c>
      <c r="G57" s="37" t="s">
        <v>598</v>
      </c>
      <c r="H57" s="38" t="e">
        <f t="shared" si="1"/>
        <v>#VALUE!</v>
      </c>
      <c r="I57" s="37"/>
      <c r="J57" s="34"/>
      <c r="K57" s="34"/>
      <c r="L57" s="34"/>
      <c r="M57" s="34"/>
      <c r="N57" s="34"/>
      <c r="O57" s="34"/>
      <c r="P57" s="34"/>
      <c r="Q57" s="34"/>
      <c r="R57" s="34"/>
      <c r="S57" s="34"/>
    </row>
    <row r="58" s="2" customFormat="1" spans="1:19">
      <c r="A58" s="29">
        <v>54</v>
      </c>
      <c r="B58" s="29" t="s">
        <v>114</v>
      </c>
      <c r="C58" s="29">
        <v>167.66</v>
      </c>
      <c r="D58" s="30">
        <v>30</v>
      </c>
      <c r="E58" s="30">
        <f t="shared" si="10"/>
        <v>5029.8</v>
      </c>
      <c r="F58" s="31">
        <f t="shared" si="11"/>
        <v>5029.8</v>
      </c>
      <c r="G58" s="32">
        <v>5029.8</v>
      </c>
      <c r="H58" s="33">
        <f t="shared" si="1"/>
        <v>1</v>
      </c>
      <c r="I58" s="32"/>
      <c r="J58" s="29" t="s">
        <v>554</v>
      </c>
      <c r="K58" s="29" t="s">
        <v>21</v>
      </c>
      <c r="L58" s="47">
        <v>44193</v>
      </c>
      <c r="M58" s="29"/>
      <c r="N58" s="30" t="s">
        <v>599</v>
      </c>
      <c r="O58" s="29"/>
      <c r="P58" s="29"/>
      <c r="Q58" s="29"/>
      <c r="R58" s="29"/>
      <c r="S58" s="29"/>
    </row>
    <row r="59" s="1" customFormat="1" ht="23" customHeight="1" spans="1:19">
      <c r="A59" s="34">
        <v>55</v>
      </c>
      <c r="B59" s="39" t="s">
        <v>115</v>
      </c>
      <c r="C59" s="34">
        <v>272.76</v>
      </c>
      <c r="D59" s="35">
        <v>30</v>
      </c>
      <c r="E59" s="35">
        <v>8182.8</v>
      </c>
      <c r="F59" s="36">
        <v>0</v>
      </c>
      <c r="G59" s="37" t="s">
        <v>600</v>
      </c>
      <c r="H59" s="38" t="e">
        <f t="shared" si="1"/>
        <v>#VALUE!</v>
      </c>
      <c r="I59" s="56" t="s">
        <v>601</v>
      </c>
      <c r="J59" s="34"/>
      <c r="K59" s="34"/>
      <c r="L59" s="34"/>
      <c r="M59" s="34"/>
      <c r="N59" s="34"/>
      <c r="O59" s="34"/>
      <c r="P59" s="34"/>
      <c r="Q59" s="34"/>
      <c r="R59" s="34"/>
      <c r="S59" s="34"/>
    </row>
    <row r="60" s="2" customFormat="1" spans="1:19">
      <c r="A60" s="29">
        <v>56</v>
      </c>
      <c r="B60" s="29" t="s">
        <v>116</v>
      </c>
      <c r="C60" s="29">
        <v>167.66</v>
      </c>
      <c r="D60" s="30">
        <v>30</v>
      </c>
      <c r="E60" s="30">
        <f>F60</f>
        <v>3017.88</v>
      </c>
      <c r="F60" s="31">
        <v>3017.88</v>
      </c>
      <c r="G60" s="32">
        <v>3017.88</v>
      </c>
      <c r="H60" s="33">
        <f t="shared" si="1"/>
        <v>1</v>
      </c>
      <c r="I60" s="32" t="s">
        <v>157</v>
      </c>
      <c r="J60" s="29" t="s">
        <v>559</v>
      </c>
      <c r="K60" s="29" t="s">
        <v>21</v>
      </c>
      <c r="L60" s="47">
        <v>44179</v>
      </c>
      <c r="M60" s="29"/>
      <c r="N60" s="29"/>
      <c r="O60" s="29"/>
      <c r="P60" s="29"/>
      <c r="Q60" s="29"/>
      <c r="R60" s="29"/>
      <c r="S60" s="29"/>
    </row>
    <row r="61" s="1" customFormat="1" spans="1:19">
      <c r="A61" s="34">
        <v>57</v>
      </c>
      <c r="B61" s="34" t="s">
        <v>118</v>
      </c>
      <c r="C61" s="34">
        <v>272.76</v>
      </c>
      <c r="D61" s="35">
        <v>30</v>
      </c>
      <c r="E61" s="35">
        <v>8182.8</v>
      </c>
      <c r="F61" s="36">
        <f>E61*0.6</f>
        <v>4909.68</v>
      </c>
      <c r="G61" s="37" t="s">
        <v>602</v>
      </c>
      <c r="H61" s="38" t="e">
        <f t="shared" si="1"/>
        <v>#VALUE!</v>
      </c>
      <c r="I61" s="37" t="s">
        <v>157</v>
      </c>
      <c r="J61" s="34"/>
      <c r="K61" s="34"/>
      <c r="L61" s="49"/>
      <c r="M61" s="34"/>
      <c r="N61" s="34" t="s">
        <v>603</v>
      </c>
      <c r="O61" s="34"/>
      <c r="P61" s="49"/>
      <c r="Q61" s="34"/>
      <c r="R61" s="34"/>
      <c r="S61" s="34"/>
    </row>
    <row r="62" s="2" customFormat="1" spans="1:19">
      <c r="A62" s="29">
        <v>58</v>
      </c>
      <c r="B62" s="29" t="s">
        <v>120</v>
      </c>
      <c r="C62" s="29">
        <v>167.66</v>
      </c>
      <c r="D62" s="30">
        <v>30</v>
      </c>
      <c r="E62" s="30">
        <v>5029.8</v>
      </c>
      <c r="F62" s="31">
        <f t="shared" ref="F62:F64" si="12">C62*D62</f>
        <v>5029.8</v>
      </c>
      <c r="G62" s="32">
        <v>5029.8</v>
      </c>
      <c r="H62" s="33">
        <f t="shared" si="1"/>
        <v>1</v>
      </c>
      <c r="I62" s="32"/>
      <c r="J62" s="29" t="s">
        <v>554</v>
      </c>
      <c r="K62" s="29" t="s">
        <v>515</v>
      </c>
      <c r="L62" s="47">
        <v>44144</v>
      </c>
      <c r="M62" s="29"/>
      <c r="N62" s="29" t="s">
        <v>604</v>
      </c>
      <c r="O62" s="29" t="s">
        <v>605</v>
      </c>
      <c r="P62" s="47"/>
      <c r="Q62" s="29"/>
      <c r="R62" s="29"/>
      <c r="S62" s="29"/>
    </row>
    <row r="63" s="2" customFormat="1" spans="1:19">
      <c r="A63" s="29">
        <v>59</v>
      </c>
      <c r="B63" s="29" t="s">
        <v>122</v>
      </c>
      <c r="C63" s="29">
        <v>272.76</v>
      </c>
      <c r="D63" s="30">
        <v>30</v>
      </c>
      <c r="E63" s="30">
        <v>8182.8</v>
      </c>
      <c r="F63" s="31">
        <f t="shared" si="12"/>
        <v>8182.8</v>
      </c>
      <c r="G63" s="32">
        <v>8182.8</v>
      </c>
      <c r="H63" s="33">
        <f t="shared" si="1"/>
        <v>1</v>
      </c>
      <c r="I63" s="32"/>
      <c r="J63" s="29" t="s">
        <v>554</v>
      </c>
      <c r="K63" s="29" t="s">
        <v>21</v>
      </c>
      <c r="L63" s="47">
        <v>44166</v>
      </c>
      <c r="M63" s="29"/>
      <c r="N63" s="29" t="s">
        <v>606</v>
      </c>
      <c r="O63" s="29" t="s">
        <v>607</v>
      </c>
      <c r="P63" s="57"/>
      <c r="Q63" s="64"/>
      <c r="R63" s="29"/>
      <c r="S63" s="29"/>
    </row>
    <row r="64" s="2" customFormat="1" spans="1:19">
      <c r="A64" s="29">
        <v>60</v>
      </c>
      <c r="B64" s="29" t="s">
        <v>123</v>
      </c>
      <c r="C64" s="29">
        <v>167.66</v>
      </c>
      <c r="D64" s="30">
        <v>30</v>
      </c>
      <c r="E64" s="30">
        <v>5029.8</v>
      </c>
      <c r="F64" s="31">
        <f t="shared" si="12"/>
        <v>5029.8</v>
      </c>
      <c r="G64" s="32">
        <v>5029.8</v>
      </c>
      <c r="H64" s="33">
        <f t="shared" si="1"/>
        <v>1</v>
      </c>
      <c r="I64" s="32"/>
      <c r="J64" s="29"/>
      <c r="K64" s="29"/>
      <c r="L64" s="47">
        <v>44158</v>
      </c>
      <c r="M64" s="29"/>
      <c r="N64" s="29" t="s">
        <v>608</v>
      </c>
      <c r="O64" s="381" t="s">
        <v>609</v>
      </c>
      <c r="P64" s="47"/>
      <c r="Q64" s="29"/>
      <c r="R64" s="29"/>
      <c r="S64" s="29"/>
    </row>
    <row r="65" s="1" customFormat="1" spans="1:19">
      <c r="A65" s="34">
        <v>61</v>
      </c>
      <c r="B65" s="34" t="s">
        <v>124</v>
      </c>
      <c r="C65" s="34">
        <v>272.76</v>
      </c>
      <c r="D65" s="35">
        <v>30</v>
      </c>
      <c r="E65" s="35">
        <v>8182.8</v>
      </c>
      <c r="F65" s="36">
        <v>4909.68</v>
      </c>
      <c r="G65" s="65" t="s">
        <v>610</v>
      </c>
      <c r="H65" s="38" t="e">
        <f t="shared" si="1"/>
        <v>#VALUE!</v>
      </c>
      <c r="I65" s="37" t="s">
        <v>208</v>
      </c>
      <c r="J65" s="34"/>
      <c r="K65" s="34"/>
      <c r="L65" s="49"/>
      <c r="M65" s="34"/>
      <c r="N65" s="34" t="s">
        <v>611</v>
      </c>
      <c r="O65" s="34" t="s">
        <v>612</v>
      </c>
      <c r="P65" s="49"/>
      <c r="Q65" s="34"/>
      <c r="R65" s="34"/>
      <c r="S65" s="34"/>
    </row>
    <row r="66" s="2" customFormat="1" spans="1:19">
      <c r="A66" s="29">
        <v>62</v>
      </c>
      <c r="B66" s="29" t="s">
        <v>127</v>
      </c>
      <c r="C66" s="29">
        <v>167.66</v>
      </c>
      <c r="D66" s="30">
        <v>30</v>
      </c>
      <c r="E66" s="30">
        <v>5029.8</v>
      </c>
      <c r="F66" s="31">
        <v>3017.88</v>
      </c>
      <c r="G66" s="32">
        <v>3017.88</v>
      </c>
      <c r="H66" s="33">
        <f t="shared" si="1"/>
        <v>1</v>
      </c>
      <c r="I66" s="32" t="s">
        <v>208</v>
      </c>
      <c r="J66" s="29" t="s">
        <v>554</v>
      </c>
      <c r="K66" s="29" t="s">
        <v>561</v>
      </c>
      <c r="L66" s="47">
        <v>44168</v>
      </c>
      <c r="M66" s="29"/>
      <c r="N66" s="29"/>
      <c r="O66" s="29"/>
      <c r="P66" s="29"/>
      <c r="Q66" s="29"/>
      <c r="R66" s="29"/>
      <c r="S66" s="29"/>
    </row>
    <row r="67" s="1" customFormat="1" spans="1:19">
      <c r="A67" s="34">
        <v>63</v>
      </c>
      <c r="B67" s="34" t="s">
        <v>129</v>
      </c>
      <c r="C67" s="34">
        <v>265.33</v>
      </c>
      <c r="D67" s="35">
        <v>30</v>
      </c>
      <c r="E67" s="35">
        <v>7959.9</v>
      </c>
      <c r="F67" s="36">
        <f t="shared" ref="F67:F83" si="13">C67*D67</f>
        <v>7959.9</v>
      </c>
      <c r="G67" s="37" t="s">
        <v>613</v>
      </c>
      <c r="H67" s="38" t="e">
        <f t="shared" si="1"/>
        <v>#VALUE!</v>
      </c>
      <c r="I67" s="37"/>
      <c r="J67" s="34"/>
      <c r="K67" s="34"/>
      <c r="L67" s="49"/>
      <c r="M67" s="34"/>
      <c r="N67" s="34"/>
      <c r="O67" s="34"/>
      <c r="P67" s="34"/>
      <c r="Q67" s="34"/>
      <c r="R67" s="34"/>
      <c r="S67" s="34"/>
    </row>
    <row r="68" s="1" customFormat="1" spans="1:19">
      <c r="A68" s="34">
        <v>64</v>
      </c>
      <c r="B68" s="34" t="s">
        <v>131</v>
      </c>
      <c r="C68" s="34">
        <v>163.45</v>
      </c>
      <c r="D68" s="35">
        <v>30</v>
      </c>
      <c r="E68" s="35">
        <v>4903.5</v>
      </c>
      <c r="F68" s="36">
        <f t="shared" si="13"/>
        <v>4903.5</v>
      </c>
      <c r="G68" s="37" t="s">
        <v>614</v>
      </c>
      <c r="H68" s="38" t="e">
        <f t="shared" si="1"/>
        <v>#VALUE!</v>
      </c>
      <c r="I68" s="37"/>
      <c r="J68" s="34"/>
      <c r="K68" s="34"/>
      <c r="L68" s="49"/>
      <c r="M68" s="34"/>
      <c r="N68" s="34"/>
      <c r="O68" s="34"/>
      <c r="P68" s="34"/>
      <c r="Q68" s="34"/>
      <c r="R68" s="34"/>
      <c r="S68" s="34"/>
    </row>
    <row r="69" s="2" customFormat="1" spans="1:19">
      <c r="A69" s="29">
        <v>65</v>
      </c>
      <c r="B69" s="29" t="s">
        <v>133</v>
      </c>
      <c r="C69" s="29">
        <v>168.95</v>
      </c>
      <c r="D69" s="30">
        <v>30</v>
      </c>
      <c r="E69" s="30">
        <f t="shared" ref="E69:E74" si="14">F69</f>
        <v>5068.5</v>
      </c>
      <c r="F69" s="31">
        <f t="shared" si="13"/>
        <v>5068.5</v>
      </c>
      <c r="G69" s="32">
        <v>5068.5</v>
      </c>
      <c r="H69" s="33">
        <f t="shared" ref="H69:H132" si="15">G69/F69</f>
        <v>1</v>
      </c>
      <c r="I69" s="32"/>
      <c r="J69" s="29" t="s">
        <v>554</v>
      </c>
      <c r="K69" s="29" t="s">
        <v>21</v>
      </c>
      <c r="L69" s="47">
        <v>44139</v>
      </c>
      <c r="M69" s="29"/>
      <c r="N69" s="29" t="s">
        <v>615</v>
      </c>
      <c r="O69" s="29" t="s">
        <v>616</v>
      </c>
      <c r="P69" s="29"/>
      <c r="Q69" s="29"/>
      <c r="R69" s="29"/>
      <c r="S69" s="29"/>
    </row>
    <row r="70" s="2" customFormat="1" spans="1:19">
      <c r="A70" s="29">
        <v>66</v>
      </c>
      <c r="B70" s="29" t="s">
        <v>134</v>
      </c>
      <c r="C70" s="29">
        <v>61.74</v>
      </c>
      <c r="D70" s="30">
        <v>30</v>
      </c>
      <c r="E70" s="30">
        <f t="shared" si="14"/>
        <v>1852.2</v>
      </c>
      <c r="F70" s="31">
        <f t="shared" si="13"/>
        <v>1852.2</v>
      </c>
      <c r="G70" s="32">
        <v>1852.2</v>
      </c>
      <c r="H70" s="33">
        <f t="shared" si="15"/>
        <v>1</v>
      </c>
      <c r="I70" s="32"/>
      <c r="J70" s="29" t="s">
        <v>554</v>
      </c>
      <c r="K70" s="29" t="s">
        <v>21</v>
      </c>
      <c r="L70" s="47">
        <v>44139</v>
      </c>
      <c r="M70" s="29"/>
      <c r="N70" s="29" t="s">
        <v>617</v>
      </c>
      <c r="O70" s="29" t="s">
        <v>618</v>
      </c>
      <c r="P70" s="29"/>
      <c r="Q70" s="29"/>
      <c r="R70" s="29"/>
      <c r="S70" s="29"/>
    </row>
    <row r="71" s="2" customFormat="1" spans="1:19">
      <c r="A71" s="29">
        <v>67</v>
      </c>
      <c r="B71" s="29" t="s">
        <v>135</v>
      </c>
      <c r="C71" s="29">
        <v>79.31</v>
      </c>
      <c r="D71" s="30">
        <v>30</v>
      </c>
      <c r="E71" s="30">
        <f t="shared" si="14"/>
        <v>2379.3</v>
      </c>
      <c r="F71" s="31">
        <f t="shared" si="13"/>
        <v>2379.3</v>
      </c>
      <c r="G71" s="32">
        <v>2379.3</v>
      </c>
      <c r="H71" s="33">
        <f t="shared" si="15"/>
        <v>1</v>
      </c>
      <c r="I71" s="32"/>
      <c r="J71" s="29" t="s">
        <v>554</v>
      </c>
      <c r="K71" s="29" t="s">
        <v>561</v>
      </c>
      <c r="L71" s="47">
        <v>44154</v>
      </c>
      <c r="M71" s="29"/>
      <c r="N71" s="29"/>
      <c r="O71" s="29"/>
      <c r="P71" s="29"/>
      <c r="Q71" s="29"/>
      <c r="R71" s="29"/>
      <c r="S71" s="29"/>
    </row>
    <row r="72" s="2" customFormat="1" spans="1:19">
      <c r="A72" s="29">
        <v>68</v>
      </c>
      <c r="B72" s="29" t="s">
        <v>137</v>
      </c>
      <c r="C72" s="29">
        <v>168.95</v>
      </c>
      <c r="D72" s="30">
        <v>30</v>
      </c>
      <c r="E72" s="30">
        <f t="shared" si="14"/>
        <v>5068.5</v>
      </c>
      <c r="F72" s="31">
        <f t="shared" si="13"/>
        <v>5068.5</v>
      </c>
      <c r="G72" s="32">
        <v>5068.5</v>
      </c>
      <c r="H72" s="33">
        <f t="shared" si="15"/>
        <v>1</v>
      </c>
      <c r="I72" s="32"/>
      <c r="J72" s="29" t="s">
        <v>554</v>
      </c>
      <c r="K72" s="29" t="s">
        <v>21</v>
      </c>
      <c r="L72" s="47">
        <v>44117</v>
      </c>
      <c r="M72" s="29"/>
      <c r="N72" s="29"/>
      <c r="O72" s="29"/>
      <c r="P72" s="29"/>
      <c r="Q72" s="29"/>
      <c r="R72" s="29"/>
      <c r="S72" s="29"/>
    </row>
    <row r="73" s="2" customFormat="1" spans="1:19">
      <c r="A73" s="29">
        <v>69</v>
      </c>
      <c r="B73" s="29" t="s">
        <v>139</v>
      </c>
      <c r="C73" s="29">
        <v>168.95</v>
      </c>
      <c r="D73" s="30">
        <v>30</v>
      </c>
      <c r="E73" s="30">
        <f t="shared" si="14"/>
        <v>5068.5</v>
      </c>
      <c r="F73" s="31">
        <f t="shared" si="13"/>
        <v>5068.5</v>
      </c>
      <c r="G73" s="32">
        <v>5068.5</v>
      </c>
      <c r="H73" s="33">
        <f t="shared" si="15"/>
        <v>1</v>
      </c>
      <c r="I73" s="32"/>
      <c r="J73" s="29" t="s">
        <v>554</v>
      </c>
      <c r="K73" s="29" t="s">
        <v>515</v>
      </c>
      <c r="L73" s="47">
        <v>44132</v>
      </c>
      <c r="M73" s="29"/>
      <c r="N73" s="29"/>
      <c r="O73" s="29"/>
      <c r="P73" s="29"/>
      <c r="Q73" s="29"/>
      <c r="R73" s="29"/>
      <c r="S73" s="29"/>
    </row>
    <row r="74" s="2" customFormat="1" spans="1:19">
      <c r="A74" s="29">
        <v>70</v>
      </c>
      <c r="B74" s="29" t="s">
        <v>142</v>
      </c>
      <c r="C74" s="29">
        <v>165.04</v>
      </c>
      <c r="D74" s="30">
        <v>30</v>
      </c>
      <c r="E74" s="30">
        <f t="shared" si="14"/>
        <v>4951.2</v>
      </c>
      <c r="F74" s="31">
        <f t="shared" si="13"/>
        <v>4951.2</v>
      </c>
      <c r="G74" s="32">
        <v>4951.2</v>
      </c>
      <c r="H74" s="33">
        <f t="shared" si="15"/>
        <v>1</v>
      </c>
      <c r="I74" s="32"/>
      <c r="J74" s="29" t="s">
        <v>554</v>
      </c>
      <c r="K74" s="29" t="s">
        <v>21</v>
      </c>
      <c r="L74" s="77">
        <v>44154</v>
      </c>
      <c r="M74" s="29"/>
      <c r="N74" s="29"/>
      <c r="O74" s="29"/>
      <c r="P74" s="29"/>
      <c r="Q74" s="29"/>
      <c r="R74" s="29"/>
      <c r="S74" s="29"/>
    </row>
    <row r="75" s="2" customFormat="1" spans="1:19">
      <c r="A75" s="29">
        <v>71</v>
      </c>
      <c r="B75" s="29" t="s">
        <v>143</v>
      </c>
      <c r="C75" s="29">
        <v>165.04</v>
      </c>
      <c r="D75" s="30">
        <v>30</v>
      </c>
      <c r="E75" s="30">
        <v>4951.2</v>
      </c>
      <c r="F75" s="31">
        <f t="shared" si="13"/>
        <v>4951.2</v>
      </c>
      <c r="G75" s="32">
        <v>4951.2</v>
      </c>
      <c r="H75" s="33">
        <f t="shared" si="15"/>
        <v>1</v>
      </c>
      <c r="I75" s="32"/>
      <c r="J75" s="29"/>
      <c r="K75" s="29"/>
      <c r="L75" s="47"/>
      <c r="M75" s="29"/>
      <c r="N75" s="29"/>
      <c r="O75" s="29"/>
      <c r="P75" s="29"/>
      <c r="Q75" s="29"/>
      <c r="R75" s="29"/>
      <c r="S75" s="29"/>
    </row>
    <row r="76" s="2" customFormat="1" spans="1:19">
      <c r="A76" s="29">
        <v>72</v>
      </c>
      <c r="B76" s="29" t="s">
        <v>145</v>
      </c>
      <c r="C76" s="29">
        <v>168.95</v>
      </c>
      <c r="D76" s="30">
        <v>30</v>
      </c>
      <c r="E76" s="30">
        <f t="shared" ref="E76:E83" si="16">F76</f>
        <v>5068.5</v>
      </c>
      <c r="F76" s="31">
        <f t="shared" si="13"/>
        <v>5068.5</v>
      </c>
      <c r="G76" s="32">
        <v>5068.5</v>
      </c>
      <c r="H76" s="33">
        <f t="shared" si="15"/>
        <v>1</v>
      </c>
      <c r="I76" s="32"/>
      <c r="J76" s="29" t="s">
        <v>554</v>
      </c>
      <c r="K76" s="29" t="s">
        <v>45</v>
      </c>
      <c r="L76" s="47">
        <v>44159</v>
      </c>
      <c r="M76" s="29"/>
      <c r="N76" s="29"/>
      <c r="O76" s="29"/>
      <c r="P76" s="29"/>
      <c r="Q76" s="29"/>
      <c r="R76" s="29"/>
      <c r="S76" s="29"/>
    </row>
    <row r="77" s="2" customFormat="1" spans="1:19">
      <c r="A77" s="29">
        <v>73</v>
      </c>
      <c r="B77" s="29" t="s">
        <v>146</v>
      </c>
      <c r="C77" s="29">
        <v>168.44</v>
      </c>
      <c r="D77" s="30">
        <v>30</v>
      </c>
      <c r="E77" s="30">
        <f t="shared" si="16"/>
        <v>5053.2</v>
      </c>
      <c r="F77" s="31">
        <f t="shared" si="13"/>
        <v>5053.2</v>
      </c>
      <c r="G77" s="32">
        <v>5053.2</v>
      </c>
      <c r="H77" s="33">
        <f t="shared" si="15"/>
        <v>1</v>
      </c>
      <c r="I77" s="32"/>
      <c r="J77" s="29" t="s">
        <v>554</v>
      </c>
      <c r="K77" s="29" t="s">
        <v>45</v>
      </c>
      <c r="L77" s="47">
        <v>44143</v>
      </c>
      <c r="M77" s="29"/>
      <c r="N77" s="29" t="s">
        <v>619</v>
      </c>
      <c r="O77" s="29" t="s">
        <v>620</v>
      </c>
      <c r="P77" s="47">
        <v>44145</v>
      </c>
      <c r="Q77" s="29">
        <v>55012767</v>
      </c>
      <c r="R77" s="29"/>
      <c r="S77" s="29"/>
    </row>
    <row r="78" s="2" customFormat="1" spans="1:19">
      <c r="A78" s="29">
        <v>74</v>
      </c>
      <c r="B78" s="29" t="s">
        <v>148</v>
      </c>
      <c r="C78" s="29">
        <v>164.19</v>
      </c>
      <c r="D78" s="30">
        <v>30</v>
      </c>
      <c r="E78" s="30">
        <f t="shared" si="16"/>
        <v>4925.7</v>
      </c>
      <c r="F78" s="31">
        <f t="shared" si="13"/>
        <v>4925.7</v>
      </c>
      <c r="G78" s="32">
        <v>4925.7</v>
      </c>
      <c r="H78" s="33">
        <f t="shared" si="15"/>
        <v>1</v>
      </c>
      <c r="I78" s="32"/>
      <c r="J78" s="29" t="s">
        <v>554</v>
      </c>
      <c r="K78" s="29" t="s">
        <v>21</v>
      </c>
      <c r="L78" s="47">
        <v>44137</v>
      </c>
      <c r="M78" s="29"/>
      <c r="N78" s="29"/>
      <c r="O78" s="29"/>
      <c r="P78" s="29"/>
      <c r="Q78" s="29"/>
      <c r="R78" s="29"/>
      <c r="S78" s="29"/>
    </row>
    <row r="79" s="2" customFormat="1" spans="1:19">
      <c r="A79" s="29">
        <v>75</v>
      </c>
      <c r="B79" s="29" t="s">
        <v>150</v>
      </c>
      <c r="C79" s="29">
        <v>164.19</v>
      </c>
      <c r="D79" s="30">
        <v>30</v>
      </c>
      <c r="E79" s="30">
        <f t="shared" si="16"/>
        <v>4925.7</v>
      </c>
      <c r="F79" s="31">
        <f t="shared" si="13"/>
        <v>4925.7</v>
      </c>
      <c r="G79" s="32">
        <v>4925.7</v>
      </c>
      <c r="H79" s="33">
        <f t="shared" si="15"/>
        <v>1</v>
      </c>
      <c r="I79" s="32"/>
      <c r="J79" s="29" t="s">
        <v>554</v>
      </c>
      <c r="K79" s="29" t="s">
        <v>515</v>
      </c>
      <c r="L79" s="47">
        <v>44158</v>
      </c>
      <c r="M79" s="29"/>
      <c r="N79" s="29" t="s">
        <v>621</v>
      </c>
      <c r="O79" s="29"/>
      <c r="P79" s="29"/>
      <c r="Q79" s="29"/>
      <c r="R79" s="29"/>
      <c r="S79" s="29"/>
    </row>
    <row r="80" s="2" customFormat="1" spans="1:19">
      <c r="A80" s="29">
        <v>76</v>
      </c>
      <c r="B80" s="29" t="s">
        <v>152</v>
      </c>
      <c r="C80" s="29">
        <v>168.44</v>
      </c>
      <c r="D80" s="30">
        <v>30</v>
      </c>
      <c r="E80" s="30">
        <f t="shared" si="16"/>
        <v>5053.2</v>
      </c>
      <c r="F80" s="31">
        <f t="shared" si="13"/>
        <v>5053.2</v>
      </c>
      <c r="G80" s="32">
        <v>5053.2</v>
      </c>
      <c r="H80" s="33">
        <f t="shared" si="15"/>
        <v>1</v>
      </c>
      <c r="I80" s="32"/>
      <c r="J80" s="29" t="s">
        <v>554</v>
      </c>
      <c r="K80" s="29" t="s">
        <v>21</v>
      </c>
      <c r="L80" s="47">
        <v>44139</v>
      </c>
      <c r="M80" s="29"/>
      <c r="N80" s="29" t="s">
        <v>622</v>
      </c>
      <c r="O80" s="381" t="s">
        <v>623</v>
      </c>
      <c r="P80" s="29"/>
      <c r="Q80" s="29"/>
      <c r="R80" s="29"/>
      <c r="S80" s="29"/>
    </row>
    <row r="81" s="2" customFormat="1" spans="1:19">
      <c r="A81" s="29">
        <v>77</v>
      </c>
      <c r="B81" s="29" t="s">
        <v>153</v>
      </c>
      <c r="C81" s="29">
        <v>168.44</v>
      </c>
      <c r="D81" s="30">
        <v>30</v>
      </c>
      <c r="E81" s="30">
        <f t="shared" si="16"/>
        <v>5053.2</v>
      </c>
      <c r="F81" s="31">
        <f t="shared" si="13"/>
        <v>5053.2</v>
      </c>
      <c r="G81" s="32">
        <v>5053.2</v>
      </c>
      <c r="H81" s="33">
        <f t="shared" si="15"/>
        <v>1</v>
      </c>
      <c r="I81" s="32"/>
      <c r="J81" s="29" t="s">
        <v>554</v>
      </c>
      <c r="K81" s="29" t="s">
        <v>561</v>
      </c>
      <c r="L81" s="47">
        <v>44154</v>
      </c>
      <c r="M81" s="29"/>
      <c r="N81" s="29"/>
      <c r="O81" s="29"/>
      <c r="P81" s="29"/>
      <c r="Q81" s="29"/>
      <c r="R81" s="29"/>
      <c r="S81" s="29"/>
    </row>
    <row r="82" s="2" customFormat="1" spans="1:19">
      <c r="A82" s="29">
        <v>78</v>
      </c>
      <c r="B82" s="29" t="s">
        <v>154</v>
      </c>
      <c r="C82" s="29">
        <v>164.19</v>
      </c>
      <c r="D82" s="30">
        <v>30</v>
      </c>
      <c r="E82" s="30">
        <f t="shared" si="16"/>
        <v>4925.7</v>
      </c>
      <c r="F82" s="31">
        <f t="shared" si="13"/>
        <v>4925.7</v>
      </c>
      <c r="G82" s="32">
        <v>4925.7</v>
      </c>
      <c r="H82" s="33">
        <f t="shared" si="15"/>
        <v>1</v>
      </c>
      <c r="I82" s="32"/>
      <c r="J82" s="29" t="s">
        <v>554</v>
      </c>
      <c r="K82" s="29" t="s">
        <v>45</v>
      </c>
      <c r="L82" s="47">
        <v>44148</v>
      </c>
      <c r="M82" s="29"/>
      <c r="N82" s="29" t="s">
        <v>624</v>
      </c>
      <c r="O82" s="29" t="s">
        <v>625</v>
      </c>
      <c r="P82" s="29"/>
      <c r="Q82" s="29"/>
      <c r="R82" s="29"/>
      <c r="S82" s="29"/>
    </row>
    <row r="83" s="2" customFormat="1" ht="26" customHeight="1" spans="1:19">
      <c r="A83" s="29">
        <v>79</v>
      </c>
      <c r="B83" s="29" t="s">
        <v>155</v>
      </c>
      <c r="C83" s="29">
        <v>164.19</v>
      </c>
      <c r="D83" s="30">
        <v>30</v>
      </c>
      <c r="E83" s="30">
        <f t="shared" si="16"/>
        <v>4925.7</v>
      </c>
      <c r="F83" s="31">
        <f t="shared" si="13"/>
        <v>4925.7</v>
      </c>
      <c r="G83" s="32">
        <v>4925.7</v>
      </c>
      <c r="H83" s="33">
        <f t="shared" si="15"/>
        <v>1</v>
      </c>
      <c r="I83" s="32"/>
      <c r="J83" s="29" t="s">
        <v>554</v>
      </c>
      <c r="K83" s="29" t="s">
        <v>45</v>
      </c>
      <c r="L83" s="47">
        <v>44148</v>
      </c>
      <c r="M83" s="29"/>
      <c r="N83" s="29" t="s">
        <v>624</v>
      </c>
      <c r="O83" s="29" t="s">
        <v>625</v>
      </c>
      <c r="P83" s="29"/>
      <c r="Q83" s="29"/>
      <c r="R83" s="29"/>
      <c r="S83" s="29"/>
    </row>
    <row r="84" s="1" customFormat="1" ht="23" customHeight="1" spans="1:19">
      <c r="A84" s="34">
        <v>80</v>
      </c>
      <c r="B84" s="34" t="s">
        <v>156</v>
      </c>
      <c r="C84" s="34">
        <v>168.44</v>
      </c>
      <c r="D84" s="35">
        <v>30</v>
      </c>
      <c r="E84" s="35">
        <v>5053.2</v>
      </c>
      <c r="F84" s="36">
        <f>E84*0.6</f>
        <v>3031.92</v>
      </c>
      <c r="G84" s="37"/>
      <c r="H84" s="38">
        <f t="shared" si="15"/>
        <v>0</v>
      </c>
      <c r="I84" s="53" t="s">
        <v>157</v>
      </c>
      <c r="J84" s="34"/>
      <c r="K84" s="34"/>
      <c r="L84" s="49"/>
      <c r="M84" s="34"/>
      <c r="N84" s="34"/>
      <c r="O84" s="34"/>
      <c r="P84" s="34"/>
      <c r="Q84" s="34"/>
      <c r="R84" s="34"/>
      <c r="S84" s="34"/>
    </row>
    <row r="85" s="2" customFormat="1" ht="24" customHeight="1" spans="1:19">
      <c r="A85" s="29">
        <v>81</v>
      </c>
      <c r="B85" s="29" t="s">
        <v>158</v>
      </c>
      <c r="C85" s="29">
        <v>168.44</v>
      </c>
      <c r="D85" s="30">
        <v>30</v>
      </c>
      <c r="E85" s="30">
        <f t="shared" ref="E85:E96" si="17">F85</f>
        <v>5053.2</v>
      </c>
      <c r="F85" s="31">
        <f t="shared" ref="F85:F96" si="18">C85*D85</f>
        <v>5053.2</v>
      </c>
      <c r="G85" s="32">
        <v>5053.2</v>
      </c>
      <c r="H85" s="33">
        <f t="shared" si="15"/>
        <v>1</v>
      </c>
      <c r="I85" s="32"/>
      <c r="J85" s="29" t="s">
        <v>554</v>
      </c>
      <c r="K85" s="29" t="s">
        <v>561</v>
      </c>
      <c r="L85" s="47">
        <v>44170</v>
      </c>
      <c r="M85" s="29"/>
      <c r="N85" s="29" t="s">
        <v>626</v>
      </c>
      <c r="O85" s="29"/>
      <c r="P85" s="29"/>
      <c r="Q85" s="29"/>
      <c r="R85" s="29"/>
      <c r="S85" s="29"/>
    </row>
    <row r="86" s="2" customFormat="1" ht="18" customHeight="1" spans="1:19">
      <c r="A86" s="29">
        <v>82</v>
      </c>
      <c r="B86" s="29" t="s">
        <v>160</v>
      </c>
      <c r="C86" s="29">
        <v>164.19</v>
      </c>
      <c r="D86" s="30">
        <v>30</v>
      </c>
      <c r="E86" s="30">
        <f t="shared" si="17"/>
        <v>4925.7</v>
      </c>
      <c r="F86" s="31">
        <f t="shared" si="18"/>
        <v>4925.7</v>
      </c>
      <c r="G86" s="42">
        <v>4925.7</v>
      </c>
      <c r="H86" s="33">
        <f t="shared" si="15"/>
        <v>1</v>
      </c>
      <c r="I86" s="32"/>
      <c r="J86" s="29" t="s">
        <v>554</v>
      </c>
      <c r="K86" s="29" t="s">
        <v>45</v>
      </c>
      <c r="L86" s="47">
        <v>44173</v>
      </c>
      <c r="M86" s="29"/>
      <c r="N86" s="29"/>
      <c r="O86" s="29"/>
      <c r="P86" s="29"/>
      <c r="Q86" s="29"/>
      <c r="R86" s="29"/>
      <c r="S86" s="29"/>
    </row>
    <row r="87" s="2" customFormat="1" ht="18" customHeight="1" spans="1:19">
      <c r="A87" s="29">
        <v>83</v>
      </c>
      <c r="B87" s="29" t="s">
        <v>162</v>
      </c>
      <c r="C87" s="29">
        <v>164.19</v>
      </c>
      <c r="D87" s="30">
        <v>30</v>
      </c>
      <c r="E87" s="30">
        <f t="shared" si="17"/>
        <v>4925.7</v>
      </c>
      <c r="F87" s="31">
        <f t="shared" si="18"/>
        <v>4925.7</v>
      </c>
      <c r="G87" s="42">
        <v>4925.7</v>
      </c>
      <c r="H87" s="33">
        <f t="shared" si="15"/>
        <v>1</v>
      </c>
      <c r="I87" s="32"/>
      <c r="J87" s="29" t="s">
        <v>554</v>
      </c>
      <c r="K87" s="29" t="s">
        <v>45</v>
      </c>
      <c r="L87" s="47">
        <v>44173</v>
      </c>
      <c r="M87" s="29"/>
      <c r="N87" s="29"/>
      <c r="O87" s="29"/>
      <c r="P87" s="29"/>
      <c r="Q87" s="29"/>
      <c r="R87" s="29"/>
      <c r="S87" s="29"/>
    </row>
    <row r="88" s="2" customFormat="1" ht="18" customHeight="1" spans="1:19">
      <c r="A88" s="29">
        <v>84</v>
      </c>
      <c r="B88" s="29" t="s">
        <v>163</v>
      </c>
      <c r="C88" s="29">
        <v>168.44</v>
      </c>
      <c r="D88" s="30">
        <v>30</v>
      </c>
      <c r="E88" s="30">
        <f t="shared" si="17"/>
        <v>5053.2</v>
      </c>
      <c r="F88" s="31">
        <f t="shared" si="18"/>
        <v>5053.2</v>
      </c>
      <c r="G88" s="32">
        <v>5053.2</v>
      </c>
      <c r="H88" s="33">
        <f t="shared" si="15"/>
        <v>1</v>
      </c>
      <c r="I88" s="32"/>
      <c r="J88" s="29" t="s">
        <v>554</v>
      </c>
      <c r="K88" s="29" t="s">
        <v>21</v>
      </c>
      <c r="L88" s="47">
        <v>44154</v>
      </c>
      <c r="M88" s="29"/>
      <c r="N88" s="29"/>
      <c r="O88" s="29"/>
      <c r="P88" s="47"/>
      <c r="Q88" s="87"/>
      <c r="R88" s="29"/>
      <c r="S88" s="29"/>
    </row>
    <row r="89" s="2" customFormat="1" ht="18" customHeight="1" spans="1:19">
      <c r="A89" s="29">
        <v>85</v>
      </c>
      <c r="B89" s="29" t="s">
        <v>164</v>
      </c>
      <c r="C89" s="29">
        <v>168.44</v>
      </c>
      <c r="D89" s="30">
        <v>30</v>
      </c>
      <c r="E89" s="30">
        <f t="shared" si="17"/>
        <v>5053.2</v>
      </c>
      <c r="F89" s="31">
        <f t="shared" si="18"/>
        <v>5053.2</v>
      </c>
      <c r="G89" s="32">
        <v>5053.2</v>
      </c>
      <c r="H89" s="33">
        <f t="shared" si="15"/>
        <v>1</v>
      </c>
      <c r="I89" s="32"/>
      <c r="J89" s="29" t="s">
        <v>554</v>
      </c>
      <c r="K89" s="29" t="s">
        <v>45</v>
      </c>
      <c r="L89" s="47">
        <v>44155</v>
      </c>
      <c r="M89" s="29"/>
      <c r="N89" s="29" t="s">
        <v>627</v>
      </c>
      <c r="O89" s="29"/>
      <c r="P89" s="29"/>
      <c r="Q89" s="29"/>
      <c r="R89" s="29"/>
      <c r="S89" s="29"/>
    </row>
    <row r="90" s="1" customFormat="1" ht="18" customHeight="1" spans="1:19">
      <c r="A90" s="34">
        <v>86</v>
      </c>
      <c r="B90" s="34" t="s">
        <v>165</v>
      </c>
      <c r="C90" s="34">
        <v>164.19</v>
      </c>
      <c r="D90" s="35">
        <v>30</v>
      </c>
      <c r="E90" s="35">
        <f t="shared" si="17"/>
        <v>4925.7</v>
      </c>
      <c r="F90" s="36">
        <f t="shared" si="18"/>
        <v>4925.7</v>
      </c>
      <c r="G90" s="37" t="s">
        <v>628</v>
      </c>
      <c r="H90" s="38" t="e">
        <f t="shared" si="15"/>
        <v>#VALUE!</v>
      </c>
      <c r="I90" s="41"/>
      <c r="J90" s="34"/>
      <c r="K90" s="34"/>
      <c r="L90" s="49"/>
      <c r="M90" s="34"/>
      <c r="N90" s="34"/>
      <c r="O90" s="34"/>
      <c r="P90" s="34"/>
      <c r="Q90" s="34"/>
      <c r="R90" s="34"/>
      <c r="S90" s="34"/>
    </row>
    <row r="91" s="1" customFormat="1" ht="18" customHeight="1" spans="1:19">
      <c r="A91" s="34">
        <v>87</v>
      </c>
      <c r="B91" s="34" t="s">
        <v>167</v>
      </c>
      <c r="C91" s="34">
        <v>164.19</v>
      </c>
      <c r="D91" s="35">
        <v>30</v>
      </c>
      <c r="E91" s="35">
        <f t="shared" si="17"/>
        <v>4925.7</v>
      </c>
      <c r="F91" s="36">
        <f t="shared" si="18"/>
        <v>4925.7</v>
      </c>
      <c r="G91" s="37" t="s">
        <v>629</v>
      </c>
      <c r="H91" s="38" t="e">
        <f t="shared" si="15"/>
        <v>#VALUE!</v>
      </c>
      <c r="I91" s="41"/>
      <c r="J91" s="34"/>
      <c r="K91" s="34"/>
      <c r="L91" s="49"/>
      <c r="M91" s="34"/>
      <c r="N91" s="34"/>
      <c r="O91" s="34"/>
      <c r="P91" s="34"/>
      <c r="Q91" s="34"/>
      <c r="R91" s="34"/>
      <c r="S91" s="34"/>
    </row>
    <row r="92" s="2" customFormat="1" ht="18" customHeight="1" spans="1:19">
      <c r="A92" s="29">
        <v>88</v>
      </c>
      <c r="B92" s="29" t="s">
        <v>168</v>
      </c>
      <c r="C92" s="29">
        <v>168.44</v>
      </c>
      <c r="D92" s="30">
        <v>30</v>
      </c>
      <c r="E92" s="30">
        <f t="shared" si="17"/>
        <v>5053.2</v>
      </c>
      <c r="F92" s="31">
        <f t="shared" si="18"/>
        <v>5053.2</v>
      </c>
      <c r="G92" s="32">
        <v>5053.2</v>
      </c>
      <c r="H92" s="33">
        <f t="shared" si="15"/>
        <v>1</v>
      </c>
      <c r="I92" s="32"/>
      <c r="J92" s="29" t="s">
        <v>554</v>
      </c>
      <c r="K92" s="29" t="s">
        <v>21</v>
      </c>
      <c r="L92" s="47">
        <v>44132</v>
      </c>
      <c r="M92" s="29"/>
      <c r="N92" s="29" t="s">
        <v>630</v>
      </c>
      <c r="O92" s="29" t="s">
        <v>631</v>
      </c>
      <c r="P92" s="29"/>
      <c r="Q92" s="29"/>
      <c r="R92" s="29"/>
      <c r="S92" s="29"/>
    </row>
    <row r="93" s="1" customFormat="1" ht="18" customHeight="1" spans="1:19">
      <c r="A93" s="34">
        <v>89</v>
      </c>
      <c r="B93" s="34" t="s">
        <v>169</v>
      </c>
      <c r="C93" s="34">
        <v>157.62</v>
      </c>
      <c r="D93" s="35">
        <v>30</v>
      </c>
      <c r="E93" s="35">
        <f t="shared" si="17"/>
        <v>4728.6</v>
      </c>
      <c r="F93" s="36">
        <f t="shared" si="18"/>
        <v>4728.6</v>
      </c>
      <c r="G93" s="37" t="s">
        <v>632</v>
      </c>
      <c r="H93" s="38" t="e">
        <f t="shared" si="15"/>
        <v>#VALUE!</v>
      </c>
      <c r="I93" s="37"/>
      <c r="J93" s="34"/>
      <c r="K93" s="34"/>
      <c r="L93" s="78"/>
      <c r="M93" s="34"/>
      <c r="N93" s="34"/>
      <c r="O93" s="34"/>
      <c r="P93" s="34"/>
      <c r="Q93" s="34"/>
      <c r="R93" s="34"/>
      <c r="S93" s="34"/>
    </row>
    <row r="94" s="2" customFormat="1" ht="18" customHeight="1" spans="1:19">
      <c r="A94" s="29">
        <v>90</v>
      </c>
      <c r="B94" s="29" t="s">
        <v>171</v>
      </c>
      <c r="C94" s="29">
        <v>164.19</v>
      </c>
      <c r="D94" s="30">
        <v>30</v>
      </c>
      <c r="E94" s="30">
        <f t="shared" si="17"/>
        <v>4925.7</v>
      </c>
      <c r="F94" s="31">
        <f t="shared" si="18"/>
        <v>4925.7</v>
      </c>
      <c r="G94" s="42">
        <v>4925.7</v>
      </c>
      <c r="H94" s="33">
        <f t="shared" si="15"/>
        <v>1</v>
      </c>
      <c r="I94" s="32"/>
      <c r="J94" s="29" t="s">
        <v>554</v>
      </c>
      <c r="K94" s="29" t="s">
        <v>21</v>
      </c>
      <c r="L94" s="47">
        <v>44132</v>
      </c>
      <c r="M94" s="29"/>
      <c r="N94" s="29"/>
      <c r="O94" s="29"/>
      <c r="P94" s="29"/>
      <c r="Q94" s="29"/>
      <c r="R94" s="29"/>
      <c r="S94" s="29"/>
    </row>
    <row r="95" s="2" customFormat="1" ht="18" customHeight="1" spans="1:19">
      <c r="A95" s="29">
        <v>91</v>
      </c>
      <c r="B95" s="29" t="s">
        <v>172</v>
      </c>
      <c r="C95" s="29">
        <v>164.19</v>
      </c>
      <c r="D95" s="30">
        <v>30</v>
      </c>
      <c r="E95" s="30">
        <f t="shared" si="17"/>
        <v>4925.7</v>
      </c>
      <c r="F95" s="31">
        <f t="shared" si="18"/>
        <v>4925.7</v>
      </c>
      <c r="G95" s="32">
        <v>4925.7</v>
      </c>
      <c r="H95" s="33">
        <f t="shared" si="15"/>
        <v>1</v>
      </c>
      <c r="I95" s="32"/>
      <c r="J95" s="29" t="s">
        <v>554</v>
      </c>
      <c r="K95" s="29" t="s">
        <v>21</v>
      </c>
      <c r="L95" s="47">
        <v>44195</v>
      </c>
      <c r="M95" s="29"/>
      <c r="N95" s="55" t="s">
        <v>633</v>
      </c>
      <c r="O95" s="63"/>
      <c r="P95" s="47"/>
      <c r="Q95" s="63"/>
      <c r="R95" s="29"/>
      <c r="S95" s="29"/>
    </row>
    <row r="96" s="1" customFormat="1" ht="21" customHeight="1" spans="1:19">
      <c r="A96" s="34">
        <v>92</v>
      </c>
      <c r="B96" s="34" t="s">
        <v>173</v>
      </c>
      <c r="C96" s="34">
        <v>157.62</v>
      </c>
      <c r="D96" s="35">
        <v>30</v>
      </c>
      <c r="E96" s="35">
        <f t="shared" si="17"/>
        <v>4728.6</v>
      </c>
      <c r="F96" s="36">
        <f t="shared" si="18"/>
        <v>4728.6</v>
      </c>
      <c r="G96" s="37" t="s">
        <v>174</v>
      </c>
      <c r="H96" s="38" t="e">
        <f t="shared" si="15"/>
        <v>#VALUE!</v>
      </c>
      <c r="I96" s="37"/>
      <c r="J96" s="34"/>
      <c r="K96" s="34"/>
      <c r="L96" s="49"/>
      <c r="M96" s="34"/>
      <c r="N96" s="35" t="s">
        <v>634</v>
      </c>
      <c r="O96" s="34"/>
      <c r="P96" s="49"/>
      <c r="Q96" s="34"/>
      <c r="R96" s="34"/>
      <c r="S96" s="34"/>
    </row>
    <row r="97" s="2" customFormat="1" ht="21" customHeight="1" spans="1:19">
      <c r="A97" s="29">
        <v>93</v>
      </c>
      <c r="B97" s="29" t="s">
        <v>175</v>
      </c>
      <c r="C97" s="29">
        <v>272.96</v>
      </c>
      <c r="D97" s="30">
        <v>30</v>
      </c>
      <c r="E97" s="30">
        <v>8188.8</v>
      </c>
      <c r="F97" s="31">
        <v>4913.28</v>
      </c>
      <c r="G97" s="32">
        <v>4913.28</v>
      </c>
      <c r="H97" s="33">
        <f t="shared" si="15"/>
        <v>1</v>
      </c>
      <c r="I97" s="79"/>
      <c r="J97" s="29" t="s">
        <v>559</v>
      </c>
      <c r="K97" s="29" t="s">
        <v>45</v>
      </c>
      <c r="L97" s="47">
        <v>44173</v>
      </c>
      <c r="M97" s="29"/>
      <c r="N97" s="29"/>
      <c r="O97" s="29"/>
      <c r="P97" s="29"/>
      <c r="Q97" s="29"/>
      <c r="R97" s="29"/>
      <c r="S97" s="29"/>
    </row>
    <row r="98" s="2" customFormat="1" ht="21" customHeight="1" spans="1:19">
      <c r="A98" s="29">
        <v>94</v>
      </c>
      <c r="B98" s="29" t="s">
        <v>177</v>
      </c>
      <c r="C98" s="29">
        <v>139.65</v>
      </c>
      <c r="D98" s="30">
        <v>30</v>
      </c>
      <c r="E98" s="30">
        <f t="shared" ref="E98:E104" si="19">F98</f>
        <v>4189.5</v>
      </c>
      <c r="F98" s="31">
        <f t="shared" ref="F98:F104" si="20">C98*D98</f>
        <v>4189.5</v>
      </c>
      <c r="G98" s="32">
        <v>4189.5</v>
      </c>
      <c r="H98" s="33">
        <f t="shared" si="15"/>
        <v>1</v>
      </c>
      <c r="I98" s="32"/>
      <c r="J98" s="29" t="s">
        <v>554</v>
      </c>
      <c r="K98" s="29" t="s">
        <v>45</v>
      </c>
      <c r="L98" s="47">
        <v>44188</v>
      </c>
      <c r="M98" s="29"/>
      <c r="N98" s="29" t="s">
        <v>572</v>
      </c>
      <c r="O98" s="29" t="s">
        <v>573</v>
      </c>
      <c r="P98" s="47"/>
      <c r="Q98" s="29"/>
      <c r="R98" s="29"/>
      <c r="S98" s="29"/>
    </row>
    <row r="99" s="1" customFormat="1" ht="21" customHeight="1" spans="1:19">
      <c r="A99" s="34">
        <v>95</v>
      </c>
      <c r="B99" s="34" t="s">
        <v>178</v>
      </c>
      <c r="C99" s="34">
        <v>270.12</v>
      </c>
      <c r="D99" s="35">
        <v>30</v>
      </c>
      <c r="E99" s="35">
        <f t="shared" si="19"/>
        <v>8103.6</v>
      </c>
      <c r="F99" s="36">
        <f t="shared" si="20"/>
        <v>8103.6</v>
      </c>
      <c r="G99" s="37" t="s">
        <v>635</v>
      </c>
      <c r="H99" s="38" t="e">
        <f t="shared" si="15"/>
        <v>#VALUE!</v>
      </c>
      <c r="I99" s="37"/>
      <c r="J99" s="34"/>
      <c r="K99" s="34"/>
      <c r="L99" s="49"/>
      <c r="M99" s="34"/>
      <c r="N99" s="34"/>
      <c r="O99" s="34"/>
      <c r="P99" s="34"/>
      <c r="Q99" s="34"/>
      <c r="R99" s="34"/>
      <c r="S99" s="34"/>
    </row>
    <row r="100" s="2" customFormat="1" ht="21" customHeight="1" spans="1:19">
      <c r="A100" s="29">
        <v>96</v>
      </c>
      <c r="B100" s="29" t="s">
        <v>180</v>
      </c>
      <c r="C100" s="29">
        <v>168.62</v>
      </c>
      <c r="D100" s="30">
        <v>30</v>
      </c>
      <c r="E100" s="30">
        <f t="shared" si="19"/>
        <v>5058.6</v>
      </c>
      <c r="F100" s="31">
        <f t="shared" si="20"/>
        <v>5058.6</v>
      </c>
      <c r="G100" s="32">
        <v>5058.6</v>
      </c>
      <c r="H100" s="33">
        <f t="shared" si="15"/>
        <v>1</v>
      </c>
      <c r="I100" s="80"/>
      <c r="J100" s="29" t="s">
        <v>554</v>
      </c>
      <c r="K100" s="29" t="s">
        <v>561</v>
      </c>
      <c r="L100" s="47">
        <v>44154</v>
      </c>
      <c r="M100" s="29"/>
      <c r="N100" s="29"/>
      <c r="O100" s="29"/>
      <c r="P100" s="29"/>
      <c r="Q100" s="29"/>
      <c r="R100" s="29"/>
      <c r="S100" s="29"/>
    </row>
    <row r="101" s="1" customFormat="1" ht="21" customHeight="1" spans="1:19">
      <c r="A101" s="34">
        <v>97</v>
      </c>
      <c r="B101" s="34" t="s">
        <v>181</v>
      </c>
      <c r="C101" s="34">
        <v>132.83</v>
      </c>
      <c r="D101" s="35">
        <v>30</v>
      </c>
      <c r="E101" s="35">
        <f t="shared" si="19"/>
        <v>3984.9</v>
      </c>
      <c r="F101" s="36">
        <f t="shared" si="20"/>
        <v>3984.9</v>
      </c>
      <c r="G101" s="37" t="s">
        <v>182</v>
      </c>
      <c r="H101" s="38" t="e">
        <f t="shared" si="15"/>
        <v>#VALUE!</v>
      </c>
      <c r="I101" s="37"/>
      <c r="J101" s="34"/>
      <c r="K101" s="34"/>
      <c r="L101" s="49"/>
      <c r="M101" s="34"/>
      <c r="N101" s="34"/>
      <c r="O101" s="34"/>
      <c r="P101" s="34"/>
      <c r="Q101" s="34"/>
      <c r="R101" s="34"/>
      <c r="S101" s="34"/>
    </row>
    <row r="102" s="3" customFormat="1" ht="28" customHeight="1" spans="1:19">
      <c r="A102" s="66">
        <v>98</v>
      </c>
      <c r="B102" s="66" t="s">
        <v>183</v>
      </c>
      <c r="C102" s="66">
        <v>167.66</v>
      </c>
      <c r="D102" s="67">
        <v>30</v>
      </c>
      <c r="E102" s="35">
        <f t="shared" si="19"/>
        <v>5029.8</v>
      </c>
      <c r="F102" s="68">
        <f t="shared" si="20"/>
        <v>5029.8</v>
      </c>
      <c r="G102" s="69" t="s">
        <v>184</v>
      </c>
      <c r="H102" s="70" t="e">
        <f t="shared" si="15"/>
        <v>#VALUE!</v>
      </c>
      <c r="I102" s="81"/>
      <c r="J102" s="66"/>
      <c r="K102" s="66"/>
      <c r="L102" s="66"/>
      <c r="M102" s="66"/>
      <c r="N102" s="66"/>
      <c r="O102" s="66"/>
      <c r="P102" s="66"/>
      <c r="Q102" s="66"/>
      <c r="R102" s="66"/>
      <c r="S102" s="66"/>
    </row>
    <row r="103" s="2" customFormat="1" ht="21" customHeight="1" spans="1:19">
      <c r="A103" s="29">
        <v>99</v>
      </c>
      <c r="B103" s="29" t="s">
        <v>185</v>
      </c>
      <c r="C103" s="29">
        <v>131.87</v>
      </c>
      <c r="D103" s="30">
        <v>30</v>
      </c>
      <c r="E103" s="30">
        <f t="shared" si="19"/>
        <v>3956.1</v>
      </c>
      <c r="F103" s="31">
        <f t="shared" si="20"/>
        <v>3956.1</v>
      </c>
      <c r="G103" s="32">
        <v>3956.1</v>
      </c>
      <c r="H103" s="33">
        <f t="shared" si="15"/>
        <v>1</v>
      </c>
      <c r="I103" s="32"/>
      <c r="J103" s="29" t="s">
        <v>554</v>
      </c>
      <c r="K103" s="29" t="s">
        <v>45</v>
      </c>
      <c r="L103" s="47">
        <v>44159</v>
      </c>
      <c r="M103" s="29"/>
      <c r="N103" s="29" t="s">
        <v>565</v>
      </c>
      <c r="O103" s="381" t="s">
        <v>566</v>
      </c>
      <c r="P103" s="47"/>
      <c r="Q103" s="29"/>
      <c r="R103" s="29"/>
      <c r="S103" s="29"/>
    </row>
    <row r="104" s="2" customFormat="1" ht="21" customHeight="1" spans="1:19">
      <c r="A104" s="29">
        <v>100</v>
      </c>
      <c r="B104" s="29" t="s">
        <v>186</v>
      </c>
      <c r="C104" s="29">
        <v>132.83</v>
      </c>
      <c r="D104" s="30">
        <v>30</v>
      </c>
      <c r="E104" s="30">
        <f t="shared" si="19"/>
        <v>3984.9</v>
      </c>
      <c r="F104" s="31">
        <f t="shared" si="20"/>
        <v>3984.9</v>
      </c>
      <c r="G104" s="32">
        <v>3984.9</v>
      </c>
      <c r="H104" s="33">
        <f t="shared" si="15"/>
        <v>1</v>
      </c>
      <c r="I104" s="32"/>
      <c r="J104" s="29" t="s">
        <v>554</v>
      </c>
      <c r="K104" s="29" t="s">
        <v>21</v>
      </c>
      <c r="L104" s="47">
        <v>44139</v>
      </c>
      <c r="M104" s="29"/>
      <c r="N104" s="82"/>
      <c r="O104" s="83"/>
      <c r="P104" s="47"/>
      <c r="Q104" s="29"/>
      <c r="R104" s="29"/>
      <c r="S104" s="29"/>
    </row>
    <row r="105" s="1" customFormat="1" ht="21" customHeight="1" spans="1:19">
      <c r="A105" s="34">
        <v>101</v>
      </c>
      <c r="B105" s="34" t="s">
        <v>187</v>
      </c>
      <c r="C105" s="34">
        <v>167.66</v>
      </c>
      <c r="D105" s="35">
        <v>30</v>
      </c>
      <c r="E105" s="35">
        <v>5029.8</v>
      </c>
      <c r="F105" s="36">
        <f>E105*0.6</f>
        <v>3017.88</v>
      </c>
      <c r="G105" s="37" t="s">
        <v>636</v>
      </c>
      <c r="H105" s="38" t="e">
        <f t="shared" si="15"/>
        <v>#VALUE!</v>
      </c>
      <c r="I105" s="84" t="s">
        <v>244</v>
      </c>
      <c r="J105" s="34"/>
      <c r="K105" s="34"/>
      <c r="L105" s="34"/>
      <c r="M105" s="34"/>
      <c r="N105" s="34"/>
      <c r="O105" s="34"/>
      <c r="P105" s="34"/>
      <c r="Q105" s="34"/>
      <c r="R105" s="34"/>
      <c r="S105" s="34"/>
    </row>
    <row r="106" s="2" customFormat="1" spans="1:19">
      <c r="A106" s="29">
        <v>102</v>
      </c>
      <c r="B106" s="29" t="s">
        <v>189</v>
      </c>
      <c r="C106" s="29">
        <v>131.87</v>
      </c>
      <c r="D106" s="30">
        <v>30</v>
      </c>
      <c r="E106" s="30">
        <f t="shared" ref="E106:E109" si="21">F106</f>
        <v>3956.1</v>
      </c>
      <c r="F106" s="31">
        <f t="shared" ref="F106:F109" si="22">C106*D106</f>
        <v>3956.1</v>
      </c>
      <c r="G106" s="32">
        <v>3956.1</v>
      </c>
      <c r="H106" s="33">
        <f t="shared" si="15"/>
        <v>1</v>
      </c>
      <c r="I106" s="32"/>
      <c r="J106" s="29" t="s">
        <v>554</v>
      </c>
      <c r="K106" s="29" t="s">
        <v>45</v>
      </c>
      <c r="L106" s="47">
        <v>44169</v>
      </c>
      <c r="M106" s="29"/>
      <c r="N106" s="29" t="s">
        <v>637</v>
      </c>
      <c r="O106" s="29" t="s">
        <v>638</v>
      </c>
      <c r="P106" s="47"/>
      <c r="Q106" s="29"/>
      <c r="R106" s="29"/>
      <c r="S106" s="29"/>
    </row>
    <row r="107" s="1" customFormat="1" spans="1:19">
      <c r="A107" s="34">
        <v>103</v>
      </c>
      <c r="B107" s="34" t="s">
        <v>191</v>
      </c>
      <c r="C107" s="34">
        <v>132.83</v>
      </c>
      <c r="D107" s="35">
        <v>30</v>
      </c>
      <c r="E107" s="35">
        <f t="shared" si="21"/>
        <v>3984.9</v>
      </c>
      <c r="F107" s="36">
        <f t="shared" si="22"/>
        <v>3984.9</v>
      </c>
      <c r="G107" s="37" t="s">
        <v>192</v>
      </c>
      <c r="H107" s="38" t="e">
        <f t="shared" si="15"/>
        <v>#VALUE!</v>
      </c>
      <c r="I107" s="37"/>
      <c r="J107" s="34"/>
      <c r="K107" s="34"/>
      <c r="L107" s="49"/>
      <c r="M107" s="34"/>
      <c r="N107" s="34"/>
      <c r="O107" s="34"/>
      <c r="P107" s="34"/>
      <c r="Q107" s="34"/>
      <c r="R107" s="34"/>
      <c r="S107" s="34"/>
    </row>
    <row r="108" s="2" customFormat="1" ht="21" customHeight="1" spans="1:19">
      <c r="A108" s="29">
        <v>104</v>
      </c>
      <c r="B108" s="29" t="s">
        <v>193</v>
      </c>
      <c r="C108" s="29">
        <v>167.66</v>
      </c>
      <c r="D108" s="30">
        <v>30</v>
      </c>
      <c r="E108" s="30">
        <f t="shared" si="21"/>
        <v>5029.8</v>
      </c>
      <c r="F108" s="31">
        <f t="shared" si="22"/>
        <v>5029.8</v>
      </c>
      <c r="G108" s="32">
        <v>5029.8</v>
      </c>
      <c r="H108" s="33">
        <f t="shared" si="15"/>
        <v>1</v>
      </c>
      <c r="I108" s="80"/>
      <c r="J108" s="29" t="s">
        <v>554</v>
      </c>
      <c r="K108" s="29" t="s">
        <v>21</v>
      </c>
      <c r="L108" s="47">
        <v>44161</v>
      </c>
      <c r="M108" s="29"/>
      <c r="N108" s="29"/>
      <c r="O108" s="29"/>
      <c r="P108" s="29"/>
      <c r="Q108" s="29"/>
      <c r="R108" s="29"/>
      <c r="S108" s="29"/>
    </row>
    <row r="109" s="1" customFormat="1" ht="21" customHeight="1" spans="1:19">
      <c r="A109" s="34">
        <v>105</v>
      </c>
      <c r="B109" s="34" t="s">
        <v>195</v>
      </c>
      <c r="C109" s="34">
        <v>131.87</v>
      </c>
      <c r="D109" s="35">
        <v>30</v>
      </c>
      <c r="E109" s="35">
        <f t="shared" si="21"/>
        <v>3956.1</v>
      </c>
      <c r="F109" s="36">
        <f t="shared" si="22"/>
        <v>3956.1</v>
      </c>
      <c r="G109" s="37" t="s">
        <v>192</v>
      </c>
      <c r="H109" s="38" t="e">
        <f t="shared" si="15"/>
        <v>#VALUE!</v>
      </c>
      <c r="I109" s="37"/>
      <c r="J109" s="34"/>
      <c r="K109" s="34"/>
      <c r="L109" s="78"/>
      <c r="M109" s="34"/>
      <c r="N109" s="34"/>
      <c r="O109" s="34"/>
      <c r="P109" s="34"/>
      <c r="Q109" s="34"/>
      <c r="R109" s="34"/>
      <c r="S109" s="34"/>
    </row>
    <row r="110" s="2" customFormat="1" spans="1:19">
      <c r="A110" s="29">
        <v>106</v>
      </c>
      <c r="B110" s="29" t="s">
        <v>196</v>
      </c>
      <c r="C110" s="29">
        <v>132.83</v>
      </c>
      <c r="D110" s="30">
        <v>30</v>
      </c>
      <c r="E110" s="30">
        <v>3984.9</v>
      </c>
      <c r="F110" s="31">
        <f>E110*0.6</f>
        <v>2390.94</v>
      </c>
      <c r="G110" s="32">
        <v>2390.94</v>
      </c>
      <c r="H110" s="33">
        <f t="shared" si="15"/>
        <v>1</v>
      </c>
      <c r="I110" s="80" t="s">
        <v>157</v>
      </c>
      <c r="J110" s="29" t="s">
        <v>559</v>
      </c>
      <c r="K110" s="29" t="s">
        <v>21</v>
      </c>
      <c r="L110" s="47">
        <v>44187</v>
      </c>
      <c r="M110" s="29"/>
      <c r="N110" s="29"/>
      <c r="O110" s="29"/>
      <c r="P110" s="29"/>
      <c r="Q110" s="29"/>
      <c r="R110" s="29"/>
      <c r="S110" s="29"/>
    </row>
    <row r="111" s="2" customFormat="1" spans="1:19">
      <c r="A111" s="29">
        <v>107</v>
      </c>
      <c r="B111" s="29" t="s">
        <v>198</v>
      </c>
      <c r="C111" s="29">
        <v>167.66</v>
      </c>
      <c r="D111" s="30">
        <v>30</v>
      </c>
      <c r="E111" s="30">
        <f t="shared" ref="E111:E113" si="23">F111</f>
        <v>5029.8</v>
      </c>
      <c r="F111" s="31">
        <f t="shared" ref="F111:F113" si="24">C111*D111</f>
        <v>5029.8</v>
      </c>
      <c r="G111" s="32">
        <v>5029.8</v>
      </c>
      <c r="H111" s="33">
        <f t="shared" si="15"/>
        <v>1</v>
      </c>
      <c r="I111" s="32"/>
      <c r="J111" s="29" t="s">
        <v>554</v>
      </c>
      <c r="K111" s="29" t="s">
        <v>21</v>
      </c>
      <c r="L111" s="47">
        <v>44189</v>
      </c>
      <c r="M111" s="29"/>
      <c r="N111" s="29" t="s">
        <v>639</v>
      </c>
      <c r="O111" s="29"/>
      <c r="P111" s="47"/>
      <c r="Q111" s="29"/>
      <c r="R111" s="29"/>
      <c r="S111" s="29"/>
    </row>
    <row r="112" s="2" customFormat="1" spans="1:19">
      <c r="A112" s="29">
        <v>108</v>
      </c>
      <c r="B112" s="29" t="s">
        <v>200</v>
      </c>
      <c r="C112" s="29">
        <v>131.87</v>
      </c>
      <c r="D112" s="30">
        <v>30</v>
      </c>
      <c r="E112" s="30">
        <f t="shared" si="23"/>
        <v>3956.1</v>
      </c>
      <c r="F112" s="31">
        <f t="shared" si="24"/>
        <v>3956.1</v>
      </c>
      <c r="G112" s="32">
        <v>3956.1</v>
      </c>
      <c r="H112" s="33">
        <f t="shared" si="15"/>
        <v>1</v>
      </c>
      <c r="I112" s="32"/>
      <c r="J112" s="29" t="s">
        <v>554</v>
      </c>
      <c r="K112" s="29" t="s">
        <v>561</v>
      </c>
      <c r="L112" s="47">
        <v>44145</v>
      </c>
      <c r="M112" s="29"/>
      <c r="N112" s="32" t="s">
        <v>640</v>
      </c>
      <c r="O112" s="32" t="s">
        <v>641</v>
      </c>
      <c r="P112" s="47"/>
      <c r="Q112" s="29"/>
      <c r="R112" s="29"/>
      <c r="S112" s="29"/>
    </row>
    <row r="113" s="2" customFormat="1" spans="1:19">
      <c r="A113" s="29">
        <v>109</v>
      </c>
      <c r="B113" s="29" t="s">
        <v>201</v>
      </c>
      <c r="C113" s="29">
        <v>132.83</v>
      </c>
      <c r="D113" s="30">
        <v>30</v>
      </c>
      <c r="E113" s="30">
        <f t="shared" si="23"/>
        <v>3984.9</v>
      </c>
      <c r="F113" s="31">
        <f t="shared" si="24"/>
        <v>3984.9</v>
      </c>
      <c r="G113" s="32">
        <v>3984.9</v>
      </c>
      <c r="H113" s="33">
        <f t="shared" si="15"/>
        <v>1</v>
      </c>
      <c r="I113" s="32"/>
      <c r="J113" s="29" t="s">
        <v>554</v>
      </c>
      <c r="K113" s="29" t="s">
        <v>21</v>
      </c>
      <c r="L113" s="47">
        <v>44139</v>
      </c>
      <c r="M113" s="29"/>
      <c r="N113" s="29" t="s">
        <v>642</v>
      </c>
      <c r="O113" s="29"/>
      <c r="P113" s="54"/>
      <c r="Q113" s="62"/>
      <c r="R113" s="29"/>
      <c r="S113" s="29"/>
    </row>
    <row r="114" s="1" customFormat="1" spans="1:19">
      <c r="A114" s="34">
        <v>110</v>
      </c>
      <c r="B114" s="34" t="s">
        <v>202</v>
      </c>
      <c r="C114" s="34">
        <v>167.66</v>
      </c>
      <c r="D114" s="35">
        <v>30</v>
      </c>
      <c r="E114" s="35">
        <v>5029.8</v>
      </c>
      <c r="F114" s="36">
        <f>E114*0.6</f>
        <v>3017.88</v>
      </c>
      <c r="G114" s="37" t="s">
        <v>636</v>
      </c>
      <c r="H114" s="38" t="e">
        <f t="shared" si="15"/>
        <v>#VALUE!</v>
      </c>
      <c r="I114" s="37" t="s">
        <v>244</v>
      </c>
      <c r="J114" s="34"/>
      <c r="K114" s="34"/>
      <c r="L114" s="49"/>
      <c r="M114" s="34"/>
      <c r="N114" s="34"/>
      <c r="O114" s="34"/>
      <c r="P114" s="34"/>
      <c r="Q114" s="34"/>
      <c r="R114" s="34"/>
      <c r="S114" s="34"/>
    </row>
    <row r="115" s="4" customFormat="1" spans="1:19">
      <c r="A115" s="39">
        <v>111</v>
      </c>
      <c r="B115" s="71" t="s">
        <v>203</v>
      </c>
      <c r="C115" s="39">
        <v>131.87</v>
      </c>
      <c r="D115" s="72">
        <v>30</v>
      </c>
      <c r="E115" s="72">
        <v>3956.1</v>
      </c>
      <c r="F115" s="73">
        <v>0</v>
      </c>
      <c r="G115" s="74" t="s">
        <v>204</v>
      </c>
      <c r="H115" s="75" t="e">
        <f t="shared" si="15"/>
        <v>#VALUE!</v>
      </c>
      <c r="I115" s="85"/>
      <c r="J115" s="39"/>
      <c r="K115" s="39"/>
      <c r="L115" s="39"/>
      <c r="M115" s="39"/>
      <c r="N115" s="39"/>
      <c r="O115" s="39"/>
      <c r="P115" s="39"/>
      <c r="Q115" s="39"/>
      <c r="R115" s="39"/>
      <c r="S115" s="39"/>
    </row>
    <row r="116" s="2" customFormat="1" spans="1:19">
      <c r="A116" s="29">
        <v>112</v>
      </c>
      <c r="B116" s="29" t="s">
        <v>205</v>
      </c>
      <c r="C116" s="29">
        <v>132.83</v>
      </c>
      <c r="D116" s="30">
        <v>30</v>
      </c>
      <c r="E116" s="30">
        <v>3984.9</v>
      </c>
      <c r="F116" s="31">
        <f t="shared" ref="F116:F120" si="25">C116*D116</f>
        <v>3984.9</v>
      </c>
      <c r="G116" s="32">
        <v>3984.9</v>
      </c>
      <c r="H116" s="33">
        <f t="shared" si="15"/>
        <v>1</v>
      </c>
      <c r="I116" s="32"/>
      <c r="J116" s="29" t="s">
        <v>554</v>
      </c>
      <c r="K116" s="29" t="s">
        <v>45</v>
      </c>
      <c r="L116" s="47">
        <v>44188</v>
      </c>
      <c r="M116" s="29"/>
      <c r="N116" s="29" t="s">
        <v>572</v>
      </c>
      <c r="O116" s="29" t="s">
        <v>573</v>
      </c>
      <c r="P116" s="47"/>
      <c r="Q116" s="29"/>
      <c r="R116" s="29"/>
      <c r="S116" s="29"/>
    </row>
    <row r="117" s="2" customFormat="1" spans="1:19">
      <c r="A117" s="29">
        <v>113</v>
      </c>
      <c r="B117" s="29" t="s">
        <v>206</v>
      </c>
      <c r="C117" s="29">
        <v>167.66</v>
      </c>
      <c r="D117" s="30">
        <v>30</v>
      </c>
      <c r="E117" s="30">
        <v>5029.8</v>
      </c>
      <c r="F117" s="31">
        <f t="shared" si="25"/>
        <v>5029.8</v>
      </c>
      <c r="G117" s="32">
        <v>5029.8</v>
      </c>
      <c r="H117" s="33">
        <f t="shared" si="15"/>
        <v>1</v>
      </c>
      <c r="I117" s="32"/>
      <c r="J117" s="29" t="s">
        <v>554</v>
      </c>
      <c r="K117" s="29" t="s">
        <v>45</v>
      </c>
      <c r="L117" s="47">
        <v>44159</v>
      </c>
      <c r="M117" s="29"/>
      <c r="N117" s="29" t="s">
        <v>565</v>
      </c>
      <c r="O117" s="381" t="s">
        <v>566</v>
      </c>
      <c r="P117" s="47"/>
      <c r="Q117" s="29"/>
      <c r="R117" s="29"/>
      <c r="S117" s="29"/>
    </row>
    <row r="118" s="2" customFormat="1" spans="1:19">
      <c r="A118" s="29">
        <v>114</v>
      </c>
      <c r="B118" s="29" t="s">
        <v>207</v>
      </c>
      <c r="C118" s="29">
        <v>131.87</v>
      </c>
      <c r="D118" s="30">
        <v>30</v>
      </c>
      <c r="E118" s="30">
        <v>3956.1</v>
      </c>
      <c r="F118" s="31">
        <v>2373.66</v>
      </c>
      <c r="G118" s="42">
        <v>2373.66</v>
      </c>
      <c r="H118" s="33">
        <f t="shared" si="15"/>
        <v>1</v>
      </c>
      <c r="I118" s="32" t="s">
        <v>208</v>
      </c>
      <c r="J118" s="29" t="s">
        <v>559</v>
      </c>
      <c r="K118" s="29" t="s">
        <v>45</v>
      </c>
      <c r="L118" s="47">
        <v>44145</v>
      </c>
      <c r="M118" s="29"/>
      <c r="N118" s="32" t="s">
        <v>643</v>
      </c>
      <c r="O118" s="32" t="s">
        <v>644</v>
      </c>
      <c r="P118" s="47"/>
      <c r="Q118" s="87"/>
      <c r="R118" s="29"/>
      <c r="S118" s="29"/>
    </row>
    <row r="119" s="3" customFormat="1" ht="18" customHeight="1" spans="1:19">
      <c r="A119" s="66">
        <v>115</v>
      </c>
      <c r="B119" s="66" t="s">
        <v>209</v>
      </c>
      <c r="C119" s="66">
        <v>266.01</v>
      </c>
      <c r="D119" s="67">
        <v>30</v>
      </c>
      <c r="E119" s="67">
        <v>7980.3</v>
      </c>
      <c r="F119" s="68">
        <f t="shared" si="25"/>
        <v>7980.3</v>
      </c>
      <c r="G119" s="76" t="s">
        <v>210</v>
      </c>
      <c r="H119" s="38" t="e">
        <f t="shared" si="15"/>
        <v>#VALUE!</v>
      </c>
      <c r="I119" s="81"/>
      <c r="J119" s="81"/>
      <c r="K119" s="66"/>
      <c r="L119" s="86"/>
      <c r="M119" s="66"/>
      <c r="N119" s="66"/>
      <c r="O119" s="66"/>
      <c r="P119" s="66"/>
      <c r="Q119" s="66"/>
      <c r="R119" s="66"/>
      <c r="S119" s="66"/>
    </row>
    <row r="120" s="1" customFormat="1" spans="1:19">
      <c r="A120" s="34">
        <v>116</v>
      </c>
      <c r="B120" s="34" t="s">
        <v>211</v>
      </c>
      <c r="C120" s="34">
        <v>167.66</v>
      </c>
      <c r="D120" s="35">
        <v>30</v>
      </c>
      <c r="E120" s="35">
        <v>5029.8</v>
      </c>
      <c r="F120" s="36">
        <f t="shared" si="25"/>
        <v>5029.8</v>
      </c>
      <c r="G120" s="37" t="s">
        <v>212</v>
      </c>
      <c r="H120" s="38" t="e">
        <f t="shared" si="15"/>
        <v>#VALUE!</v>
      </c>
      <c r="I120" s="37"/>
      <c r="J120" s="34"/>
      <c r="K120" s="34"/>
      <c r="L120" s="49"/>
      <c r="M120" s="34"/>
      <c r="N120" s="34"/>
      <c r="O120" s="34"/>
      <c r="P120" s="34"/>
      <c r="Q120" s="34"/>
      <c r="R120" s="34"/>
      <c r="S120" s="34"/>
    </row>
    <row r="121" s="2" customFormat="1" spans="1:19">
      <c r="A121" s="29">
        <v>117</v>
      </c>
      <c r="B121" s="29" t="s">
        <v>213</v>
      </c>
      <c r="C121" s="29">
        <v>264.02</v>
      </c>
      <c r="D121" s="30">
        <v>30</v>
      </c>
      <c r="E121" s="30">
        <v>7920.6</v>
      </c>
      <c r="F121" s="31">
        <f>E121*0.6</f>
        <v>4752.36</v>
      </c>
      <c r="G121" s="32">
        <v>4752.36</v>
      </c>
      <c r="H121" s="33">
        <f t="shared" si="15"/>
        <v>1</v>
      </c>
      <c r="I121" s="32" t="s">
        <v>208</v>
      </c>
      <c r="J121" s="29" t="s">
        <v>559</v>
      </c>
      <c r="K121" s="29" t="s">
        <v>21</v>
      </c>
      <c r="L121" s="47">
        <v>44179</v>
      </c>
      <c r="M121" s="29"/>
      <c r="N121" s="29" t="s">
        <v>645</v>
      </c>
      <c r="O121" s="29"/>
      <c r="P121" s="29"/>
      <c r="Q121" s="29"/>
      <c r="R121" s="29"/>
      <c r="S121" s="29"/>
    </row>
    <row r="122" s="2" customFormat="1" spans="1:19">
      <c r="A122" s="29">
        <v>118</v>
      </c>
      <c r="B122" s="29" t="s">
        <v>214</v>
      </c>
      <c r="C122" s="29">
        <v>163.45</v>
      </c>
      <c r="D122" s="30">
        <v>30</v>
      </c>
      <c r="E122" s="30">
        <v>4903.5</v>
      </c>
      <c r="F122" s="31">
        <f t="shared" ref="F122:F130" si="26">C122*D122</f>
        <v>4903.5</v>
      </c>
      <c r="G122" s="32">
        <v>5029.8</v>
      </c>
      <c r="H122" s="33">
        <f t="shared" si="15"/>
        <v>1.02575711226675</v>
      </c>
      <c r="I122" s="32"/>
      <c r="J122" s="29" t="s">
        <v>554</v>
      </c>
      <c r="K122" s="29" t="s">
        <v>45</v>
      </c>
      <c r="L122" s="47">
        <v>44159</v>
      </c>
      <c r="M122" s="29"/>
      <c r="N122" s="29" t="s">
        <v>565</v>
      </c>
      <c r="O122" s="381" t="s">
        <v>566</v>
      </c>
      <c r="P122" s="47"/>
      <c r="Q122" s="29"/>
      <c r="R122" s="29"/>
      <c r="S122" s="29"/>
    </row>
    <row r="123" s="2" customFormat="1" spans="1:19">
      <c r="A123" s="29">
        <v>119</v>
      </c>
      <c r="B123" s="29" t="s">
        <v>215</v>
      </c>
      <c r="C123" s="29">
        <v>122.79</v>
      </c>
      <c r="D123" s="30">
        <v>30</v>
      </c>
      <c r="E123" s="30">
        <v>3683.7</v>
      </c>
      <c r="F123" s="31">
        <f t="shared" si="26"/>
        <v>3683.7</v>
      </c>
      <c r="G123" s="32">
        <v>3683.7</v>
      </c>
      <c r="H123" s="33">
        <f t="shared" si="15"/>
        <v>1</v>
      </c>
      <c r="I123" s="32"/>
      <c r="J123" s="29" t="s">
        <v>554</v>
      </c>
      <c r="K123" s="29" t="s">
        <v>45</v>
      </c>
      <c r="L123" s="47">
        <v>44188</v>
      </c>
      <c r="M123" s="29"/>
      <c r="N123" s="29" t="s">
        <v>572</v>
      </c>
      <c r="O123" s="29" t="s">
        <v>573</v>
      </c>
      <c r="P123" s="47"/>
      <c r="Q123" s="29"/>
      <c r="R123" s="29"/>
      <c r="S123" s="29"/>
    </row>
    <row r="124" s="2" customFormat="1" spans="1:19">
      <c r="A124" s="29">
        <v>120</v>
      </c>
      <c r="B124" s="29" t="s">
        <v>216</v>
      </c>
      <c r="C124" s="29">
        <v>145.11</v>
      </c>
      <c r="D124" s="30">
        <v>30</v>
      </c>
      <c r="E124" s="30">
        <v>4353.3</v>
      </c>
      <c r="F124" s="31">
        <f t="shared" si="26"/>
        <v>4353.3</v>
      </c>
      <c r="G124" s="32">
        <v>4353.3</v>
      </c>
      <c r="H124" s="33">
        <f t="shared" si="15"/>
        <v>1</v>
      </c>
      <c r="I124" s="32"/>
      <c r="J124" s="29" t="s">
        <v>554</v>
      </c>
      <c r="K124" s="29" t="s">
        <v>21</v>
      </c>
      <c r="L124" s="47">
        <v>44131</v>
      </c>
      <c r="M124" s="29"/>
      <c r="N124" s="29" t="s">
        <v>646</v>
      </c>
      <c r="O124" s="29" t="s">
        <v>647</v>
      </c>
      <c r="P124" s="47"/>
      <c r="Q124" s="29"/>
      <c r="R124" s="29"/>
      <c r="S124" s="29"/>
    </row>
    <row r="125" s="2" customFormat="1" spans="1:19">
      <c r="A125" s="29">
        <v>121</v>
      </c>
      <c r="B125" s="29" t="s">
        <v>218</v>
      </c>
      <c r="C125" s="29">
        <v>98.27</v>
      </c>
      <c r="D125" s="30">
        <v>30</v>
      </c>
      <c r="E125" s="30">
        <v>2948.1</v>
      </c>
      <c r="F125" s="31">
        <f t="shared" si="26"/>
        <v>2948.1</v>
      </c>
      <c r="G125" s="32">
        <v>2948.1</v>
      </c>
      <c r="H125" s="33">
        <f t="shared" si="15"/>
        <v>1</v>
      </c>
      <c r="I125" s="32"/>
      <c r="J125" s="29" t="s">
        <v>554</v>
      </c>
      <c r="K125" s="29" t="s">
        <v>45</v>
      </c>
      <c r="L125" s="47">
        <v>44193</v>
      </c>
      <c r="M125" s="29"/>
      <c r="N125" s="29" t="s">
        <v>648</v>
      </c>
      <c r="O125" s="29"/>
      <c r="P125" s="29"/>
      <c r="Q125" s="29"/>
      <c r="R125" s="29"/>
      <c r="S125" s="29"/>
    </row>
    <row r="126" s="2" customFormat="1" spans="1:19">
      <c r="A126" s="29">
        <v>122</v>
      </c>
      <c r="B126" s="29" t="s">
        <v>219</v>
      </c>
      <c r="C126" s="29">
        <v>119.59</v>
      </c>
      <c r="D126" s="30">
        <v>30</v>
      </c>
      <c r="E126" s="30">
        <v>3587.7</v>
      </c>
      <c r="F126" s="31">
        <f t="shared" si="26"/>
        <v>3587.7</v>
      </c>
      <c r="G126" s="32">
        <v>3587.7</v>
      </c>
      <c r="H126" s="33">
        <f t="shared" si="15"/>
        <v>1</v>
      </c>
      <c r="I126" s="32"/>
      <c r="J126" s="29" t="s">
        <v>554</v>
      </c>
      <c r="K126" s="29" t="s">
        <v>21</v>
      </c>
      <c r="L126" s="47">
        <v>44140</v>
      </c>
      <c r="M126" s="29"/>
      <c r="N126" s="29" t="s">
        <v>649</v>
      </c>
      <c r="O126" s="29"/>
      <c r="P126" s="47"/>
      <c r="Q126" s="29"/>
      <c r="R126" s="29"/>
      <c r="S126" s="29"/>
    </row>
    <row r="127" s="1" customFormat="1" spans="1:19">
      <c r="A127" s="34">
        <v>123</v>
      </c>
      <c r="B127" s="34" t="s">
        <v>221</v>
      </c>
      <c r="C127" s="34">
        <v>186.93</v>
      </c>
      <c r="D127" s="35">
        <v>30</v>
      </c>
      <c r="E127" s="35">
        <v>5607.9</v>
      </c>
      <c r="F127" s="36">
        <f t="shared" si="26"/>
        <v>5607.9</v>
      </c>
      <c r="G127" s="37" t="s">
        <v>223</v>
      </c>
      <c r="H127" s="38" t="e">
        <f t="shared" si="15"/>
        <v>#VALUE!</v>
      </c>
      <c r="I127" s="37"/>
      <c r="J127" s="34"/>
      <c r="K127" s="34"/>
      <c r="L127" s="49"/>
      <c r="M127" s="34"/>
      <c r="N127" s="37" t="s">
        <v>650</v>
      </c>
      <c r="O127" s="34"/>
      <c r="P127" s="49"/>
      <c r="Q127" s="34"/>
      <c r="R127" s="34"/>
      <c r="S127" s="34"/>
    </row>
    <row r="128" s="2" customFormat="1" spans="1:19">
      <c r="A128" s="29">
        <v>124</v>
      </c>
      <c r="B128" s="29" t="s">
        <v>224</v>
      </c>
      <c r="C128" s="29">
        <v>82.18</v>
      </c>
      <c r="D128" s="30">
        <v>30</v>
      </c>
      <c r="E128" s="30">
        <f t="shared" ref="E128:E130" si="27">F128</f>
        <v>2465.4</v>
      </c>
      <c r="F128" s="31">
        <f t="shared" si="26"/>
        <v>2465.4</v>
      </c>
      <c r="G128" s="32">
        <v>2465.4</v>
      </c>
      <c r="H128" s="33">
        <f t="shared" si="15"/>
        <v>1</v>
      </c>
      <c r="I128" s="32"/>
      <c r="J128" s="29" t="s">
        <v>554</v>
      </c>
      <c r="K128" s="29" t="s">
        <v>45</v>
      </c>
      <c r="L128" s="47">
        <v>44146</v>
      </c>
      <c r="M128" s="29"/>
      <c r="N128" s="29" t="s">
        <v>651</v>
      </c>
      <c r="O128" s="29" t="s">
        <v>652</v>
      </c>
      <c r="P128" s="47"/>
      <c r="Q128" s="29"/>
      <c r="R128" s="29"/>
      <c r="S128" s="29"/>
    </row>
    <row r="129" s="2" customFormat="1" spans="1:19">
      <c r="A129" s="29">
        <v>125</v>
      </c>
      <c r="B129" s="29" t="s">
        <v>226</v>
      </c>
      <c r="C129" s="29">
        <v>82.18</v>
      </c>
      <c r="D129" s="30">
        <v>30</v>
      </c>
      <c r="E129" s="30">
        <f t="shared" si="27"/>
        <v>2465.4</v>
      </c>
      <c r="F129" s="31">
        <f t="shared" si="26"/>
        <v>2465.4</v>
      </c>
      <c r="G129" s="32">
        <v>2465.4</v>
      </c>
      <c r="H129" s="33">
        <f t="shared" si="15"/>
        <v>1</v>
      </c>
      <c r="I129" s="32"/>
      <c r="J129" s="29" t="s">
        <v>554</v>
      </c>
      <c r="K129" s="29" t="s">
        <v>21</v>
      </c>
      <c r="L129" s="47">
        <v>44139</v>
      </c>
      <c r="M129" s="29"/>
      <c r="N129" s="29"/>
      <c r="O129" s="29"/>
      <c r="P129" s="29"/>
      <c r="Q129" s="29"/>
      <c r="R129" s="29"/>
      <c r="S129" s="29"/>
    </row>
    <row r="130" s="2" customFormat="1" spans="1:19">
      <c r="A130" s="29">
        <v>126</v>
      </c>
      <c r="B130" s="29" t="s">
        <v>227</v>
      </c>
      <c r="C130" s="29">
        <v>186.93</v>
      </c>
      <c r="D130" s="30">
        <v>30</v>
      </c>
      <c r="E130" s="30">
        <f t="shared" si="27"/>
        <v>5607.9</v>
      </c>
      <c r="F130" s="31">
        <f t="shared" si="26"/>
        <v>5607.9</v>
      </c>
      <c r="G130" s="32">
        <v>5607.9</v>
      </c>
      <c r="H130" s="33">
        <f t="shared" si="15"/>
        <v>1</v>
      </c>
      <c r="I130" s="32"/>
      <c r="J130" s="29" t="s">
        <v>554</v>
      </c>
      <c r="K130" s="29" t="s">
        <v>21</v>
      </c>
      <c r="L130" s="47">
        <v>44147</v>
      </c>
      <c r="M130" s="29"/>
      <c r="N130" s="29"/>
      <c r="O130" s="29"/>
      <c r="P130" s="29"/>
      <c r="Q130" s="29"/>
      <c r="R130" s="29"/>
      <c r="S130" s="29"/>
    </row>
    <row r="131" s="2" customFormat="1" spans="1:19">
      <c r="A131" s="29">
        <v>127</v>
      </c>
      <c r="B131" s="29" t="s">
        <v>229</v>
      </c>
      <c r="C131" s="29">
        <v>185.99</v>
      </c>
      <c r="D131" s="30">
        <v>30</v>
      </c>
      <c r="E131" s="30">
        <v>5579.7</v>
      </c>
      <c r="F131" s="31">
        <v>3347.82</v>
      </c>
      <c r="G131" s="32">
        <v>3347.82</v>
      </c>
      <c r="H131" s="33">
        <f t="shared" si="15"/>
        <v>1</v>
      </c>
      <c r="I131" s="32"/>
      <c r="J131" s="29" t="s">
        <v>559</v>
      </c>
      <c r="K131" s="29" t="s">
        <v>561</v>
      </c>
      <c r="L131" s="47">
        <v>44140</v>
      </c>
      <c r="M131" s="29"/>
      <c r="N131" s="29"/>
      <c r="O131" s="29"/>
      <c r="P131" s="29"/>
      <c r="Q131" s="29"/>
      <c r="R131" s="29"/>
      <c r="S131" s="29"/>
    </row>
    <row r="132" s="2" customFormat="1" spans="1:19">
      <c r="A132" s="29">
        <v>128</v>
      </c>
      <c r="B132" s="29" t="s">
        <v>231</v>
      </c>
      <c r="C132" s="29">
        <v>81.73</v>
      </c>
      <c r="D132" s="30">
        <v>30</v>
      </c>
      <c r="E132" s="30">
        <f t="shared" ref="E132:E138" si="28">F132</f>
        <v>2451.9</v>
      </c>
      <c r="F132" s="31">
        <f t="shared" ref="F132:F138" si="29">C132*D132</f>
        <v>2451.9</v>
      </c>
      <c r="G132" s="32">
        <v>2451.9</v>
      </c>
      <c r="H132" s="33">
        <f t="shared" si="15"/>
        <v>1</v>
      </c>
      <c r="I132" s="32"/>
      <c r="J132" s="29" t="s">
        <v>554</v>
      </c>
      <c r="K132" s="29" t="s">
        <v>45</v>
      </c>
      <c r="L132" s="47">
        <v>44161</v>
      </c>
      <c r="M132" s="29"/>
      <c r="N132" s="29"/>
      <c r="O132" s="29"/>
      <c r="P132" s="29"/>
      <c r="Q132" s="29"/>
      <c r="R132" s="29"/>
      <c r="S132" s="29"/>
    </row>
    <row r="133" s="2" customFormat="1" spans="1:19">
      <c r="A133" s="29">
        <v>129</v>
      </c>
      <c r="B133" s="29" t="s">
        <v>232</v>
      </c>
      <c r="C133" s="29">
        <v>81.73</v>
      </c>
      <c r="D133" s="30">
        <v>30</v>
      </c>
      <c r="E133" s="30">
        <f t="shared" si="28"/>
        <v>2451.9</v>
      </c>
      <c r="F133" s="31">
        <f t="shared" si="29"/>
        <v>2451.9</v>
      </c>
      <c r="G133" s="32">
        <v>2451.9</v>
      </c>
      <c r="H133" s="33">
        <f t="shared" ref="H133:H193" si="30">G133/F133</f>
        <v>1</v>
      </c>
      <c r="I133" s="32"/>
      <c r="J133" s="29" t="s">
        <v>554</v>
      </c>
      <c r="K133" s="29" t="s">
        <v>561</v>
      </c>
      <c r="L133" s="47">
        <v>44148</v>
      </c>
      <c r="M133" s="29"/>
      <c r="N133" s="29" t="s">
        <v>653</v>
      </c>
      <c r="O133" s="29" t="s">
        <v>654</v>
      </c>
      <c r="P133" s="47"/>
      <c r="Q133" s="29"/>
      <c r="R133" s="29"/>
      <c r="S133" s="29"/>
    </row>
    <row r="134" s="4" customFormat="1" ht="25" customHeight="1" spans="1:19">
      <c r="A134" s="39">
        <v>130</v>
      </c>
      <c r="B134" s="39" t="s">
        <v>233</v>
      </c>
      <c r="C134" s="39">
        <v>185.99</v>
      </c>
      <c r="D134" s="72">
        <v>30</v>
      </c>
      <c r="E134" s="72">
        <v>5579.7</v>
      </c>
      <c r="F134" s="73">
        <v>0</v>
      </c>
      <c r="G134" s="74"/>
      <c r="H134" s="75" t="e">
        <f t="shared" si="30"/>
        <v>#DIV/0!</v>
      </c>
      <c r="I134" s="94"/>
      <c r="J134" s="39"/>
      <c r="K134" s="39"/>
      <c r="L134" s="39"/>
      <c r="M134" s="39"/>
      <c r="N134" s="39"/>
      <c r="O134" s="39"/>
      <c r="P134" s="39"/>
      <c r="Q134" s="39"/>
      <c r="R134" s="39"/>
      <c r="S134" s="39"/>
    </row>
    <row r="135" s="2" customFormat="1" spans="1:19">
      <c r="A135" s="29">
        <v>131</v>
      </c>
      <c r="B135" s="29" t="s">
        <v>235</v>
      </c>
      <c r="C135" s="29">
        <v>185.99</v>
      </c>
      <c r="D135" s="30">
        <v>30</v>
      </c>
      <c r="E135" s="30">
        <f t="shared" si="28"/>
        <v>5579.7</v>
      </c>
      <c r="F135" s="31">
        <f t="shared" si="29"/>
        <v>5579.7</v>
      </c>
      <c r="G135" s="32">
        <v>5579.7</v>
      </c>
      <c r="H135" s="33">
        <f t="shared" si="30"/>
        <v>1</v>
      </c>
      <c r="I135" s="32"/>
      <c r="J135" s="29" t="s">
        <v>554</v>
      </c>
      <c r="K135" s="29" t="s">
        <v>561</v>
      </c>
      <c r="L135" s="47">
        <v>44154</v>
      </c>
      <c r="M135" s="29"/>
      <c r="N135" s="29"/>
      <c r="O135" s="29"/>
      <c r="P135" s="29"/>
      <c r="Q135" s="29"/>
      <c r="R135" s="29"/>
      <c r="S135" s="29"/>
    </row>
    <row r="136" s="2" customFormat="1" spans="1:19">
      <c r="A136" s="29">
        <v>132</v>
      </c>
      <c r="B136" s="29" t="s">
        <v>237</v>
      </c>
      <c r="C136" s="29">
        <v>81.73</v>
      </c>
      <c r="D136" s="30">
        <v>30</v>
      </c>
      <c r="E136" s="30">
        <f t="shared" si="28"/>
        <v>2451.9</v>
      </c>
      <c r="F136" s="31">
        <f t="shared" si="29"/>
        <v>2451.9</v>
      </c>
      <c r="G136" s="32">
        <v>2451.9</v>
      </c>
      <c r="H136" s="33">
        <f t="shared" si="30"/>
        <v>1</v>
      </c>
      <c r="I136" s="32"/>
      <c r="J136" s="29" t="s">
        <v>554</v>
      </c>
      <c r="K136" s="29" t="s">
        <v>45</v>
      </c>
      <c r="L136" s="47">
        <v>44151</v>
      </c>
      <c r="M136" s="29"/>
      <c r="N136" s="29"/>
      <c r="O136" s="29"/>
      <c r="P136" s="29"/>
      <c r="Q136" s="29"/>
      <c r="R136" s="29"/>
      <c r="S136" s="29"/>
    </row>
    <row r="137" s="2" customFormat="1" spans="1:19">
      <c r="A137" s="29">
        <v>133</v>
      </c>
      <c r="B137" s="29" t="s">
        <v>238</v>
      </c>
      <c r="C137" s="29">
        <v>81.73</v>
      </c>
      <c r="D137" s="30">
        <v>30</v>
      </c>
      <c r="E137" s="30">
        <f t="shared" si="28"/>
        <v>2451.9</v>
      </c>
      <c r="F137" s="31">
        <f t="shared" si="29"/>
        <v>2451.9</v>
      </c>
      <c r="G137" s="32">
        <v>2451.9</v>
      </c>
      <c r="H137" s="33">
        <f t="shared" si="30"/>
        <v>1</v>
      </c>
      <c r="I137" s="32"/>
      <c r="J137" s="29" t="s">
        <v>554</v>
      </c>
      <c r="K137" s="29" t="s">
        <v>45</v>
      </c>
      <c r="L137" s="47">
        <v>44153</v>
      </c>
      <c r="M137" s="29"/>
      <c r="N137" s="29"/>
      <c r="O137" s="29"/>
      <c r="P137" s="29"/>
      <c r="Q137" s="29"/>
      <c r="R137" s="29"/>
      <c r="S137" s="29"/>
    </row>
    <row r="138" s="2" customFormat="1" spans="1:19">
      <c r="A138" s="29">
        <v>134</v>
      </c>
      <c r="B138" s="29" t="s">
        <v>239</v>
      </c>
      <c r="C138" s="29">
        <v>185.99</v>
      </c>
      <c r="D138" s="30">
        <v>30</v>
      </c>
      <c r="E138" s="30">
        <f t="shared" si="28"/>
        <v>5579.7</v>
      </c>
      <c r="F138" s="31">
        <f t="shared" si="29"/>
        <v>5579.7</v>
      </c>
      <c r="G138" s="32">
        <v>5579.7</v>
      </c>
      <c r="H138" s="33">
        <f t="shared" si="30"/>
        <v>1</v>
      </c>
      <c r="I138" s="32"/>
      <c r="J138" s="29" t="s">
        <v>554</v>
      </c>
      <c r="K138" s="29" t="s">
        <v>45</v>
      </c>
      <c r="L138" s="47">
        <v>44188</v>
      </c>
      <c r="M138" s="29"/>
      <c r="N138" s="29" t="s">
        <v>572</v>
      </c>
      <c r="O138" s="29" t="s">
        <v>573</v>
      </c>
      <c r="P138" s="47"/>
      <c r="Q138" s="29"/>
      <c r="R138" s="29"/>
      <c r="S138" s="29"/>
    </row>
    <row r="139" s="1" customFormat="1" spans="1:19">
      <c r="A139" s="34">
        <v>135</v>
      </c>
      <c r="B139" s="34" t="s">
        <v>240</v>
      </c>
      <c r="C139" s="34">
        <v>185.99</v>
      </c>
      <c r="D139" s="35">
        <v>30</v>
      </c>
      <c r="E139" s="35">
        <v>5579.7</v>
      </c>
      <c r="F139" s="88">
        <f>E139*0.6</f>
        <v>3347.82</v>
      </c>
      <c r="G139" s="37"/>
      <c r="H139" s="38">
        <f t="shared" si="30"/>
        <v>0</v>
      </c>
      <c r="I139" s="41" t="s">
        <v>157</v>
      </c>
      <c r="J139" s="34"/>
      <c r="K139" s="34"/>
      <c r="L139" s="34"/>
      <c r="M139" s="34"/>
      <c r="N139" s="34"/>
      <c r="O139" s="34"/>
      <c r="P139" s="34"/>
      <c r="Q139" s="34"/>
      <c r="R139" s="34"/>
      <c r="S139" s="34"/>
    </row>
    <row r="140" s="2" customFormat="1" spans="1:19">
      <c r="A140" s="29">
        <v>136</v>
      </c>
      <c r="B140" s="29" t="s">
        <v>241</v>
      </c>
      <c r="C140" s="29">
        <v>81.73</v>
      </c>
      <c r="D140" s="30">
        <v>30</v>
      </c>
      <c r="E140" s="30">
        <f t="shared" ref="E140:E145" si="31">F140</f>
        <v>2451.9</v>
      </c>
      <c r="F140" s="31">
        <f t="shared" ref="F140:F145" si="32">C140*D140</f>
        <v>2451.9</v>
      </c>
      <c r="G140" s="42">
        <v>2451.9</v>
      </c>
      <c r="H140" s="33">
        <f t="shared" si="30"/>
        <v>1</v>
      </c>
      <c r="I140" s="32"/>
      <c r="J140" s="29" t="s">
        <v>554</v>
      </c>
      <c r="K140" s="29" t="s">
        <v>21</v>
      </c>
      <c r="L140" s="47">
        <v>44153</v>
      </c>
      <c r="M140" s="29"/>
      <c r="N140" s="29"/>
      <c r="O140" s="29"/>
      <c r="P140" s="29"/>
      <c r="Q140" s="29"/>
      <c r="R140" s="29"/>
      <c r="S140" s="29"/>
    </row>
    <row r="141" s="1" customFormat="1" spans="1:19">
      <c r="A141" s="34">
        <v>137</v>
      </c>
      <c r="B141" s="34" t="s">
        <v>243</v>
      </c>
      <c r="C141" s="34">
        <v>81.73</v>
      </c>
      <c r="D141" s="35">
        <v>30</v>
      </c>
      <c r="E141" s="35">
        <v>2451.9</v>
      </c>
      <c r="F141" s="36">
        <f>E141*0.6</f>
        <v>1471.14</v>
      </c>
      <c r="G141" s="37"/>
      <c r="H141" s="38">
        <f t="shared" si="30"/>
        <v>0</v>
      </c>
      <c r="I141" s="37" t="s">
        <v>244</v>
      </c>
      <c r="J141" s="34"/>
      <c r="K141" s="34"/>
      <c r="L141" s="49"/>
      <c r="M141" s="34"/>
      <c r="N141" s="34"/>
      <c r="O141" s="34"/>
      <c r="P141" s="34"/>
      <c r="Q141" s="34"/>
      <c r="R141" s="34"/>
      <c r="S141" s="34"/>
    </row>
    <row r="142" s="1" customFormat="1" spans="1:19">
      <c r="A142" s="34">
        <v>138</v>
      </c>
      <c r="B142" s="34" t="s">
        <v>245</v>
      </c>
      <c r="C142" s="34">
        <v>185.99</v>
      </c>
      <c r="D142" s="35">
        <v>30</v>
      </c>
      <c r="E142" s="35">
        <f t="shared" si="31"/>
        <v>5579.7</v>
      </c>
      <c r="F142" s="36">
        <f t="shared" si="32"/>
        <v>5579.7</v>
      </c>
      <c r="G142" s="37" t="s">
        <v>655</v>
      </c>
      <c r="H142" s="38" t="e">
        <f t="shared" si="30"/>
        <v>#VALUE!</v>
      </c>
      <c r="I142" s="37"/>
      <c r="J142" s="34"/>
      <c r="K142" s="34"/>
      <c r="L142" s="49"/>
      <c r="M142" s="34"/>
      <c r="N142" s="34"/>
      <c r="O142" s="34"/>
      <c r="P142" s="34"/>
      <c r="Q142" s="34"/>
      <c r="R142" s="34"/>
      <c r="S142" s="34"/>
    </row>
    <row r="143" s="2" customFormat="1" spans="1:19">
      <c r="A143" s="29">
        <v>139</v>
      </c>
      <c r="B143" s="29" t="s">
        <v>246</v>
      </c>
      <c r="C143" s="29">
        <v>185.99</v>
      </c>
      <c r="D143" s="30">
        <v>30</v>
      </c>
      <c r="E143" s="30">
        <f t="shared" si="31"/>
        <v>5579.7</v>
      </c>
      <c r="F143" s="31">
        <f t="shared" si="32"/>
        <v>5579.7</v>
      </c>
      <c r="G143" s="32">
        <v>5579.7</v>
      </c>
      <c r="H143" s="33">
        <f t="shared" si="30"/>
        <v>1</v>
      </c>
      <c r="I143" s="32"/>
      <c r="J143" s="29" t="s">
        <v>554</v>
      </c>
      <c r="K143" s="29"/>
      <c r="L143" s="47">
        <v>44152</v>
      </c>
      <c r="M143" s="29"/>
      <c r="N143" s="29"/>
      <c r="O143" s="29"/>
      <c r="P143" s="47"/>
      <c r="Q143" s="29"/>
      <c r="R143" s="29"/>
      <c r="S143" s="29"/>
    </row>
    <row r="144" s="1" customFormat="1" spans="1:19">
      <c r="A144" s="34">
        <v>140</v>
      </c>
      <c r="B144" s="34" t="s">
        <v>247</v>
      </c>
      <c r="C144" s="34">
        <v>81.73</v>
      </c>
      <c r="D144" s="35">
        <v>30</v>
      </c>
      <c r="E144" s="35">
        <f t="shared" si="31"/>
        <v>2451.9</v>
      </c>
      <c r="F144" s="36">
        <f t="shared" si="32"/>
        <v>2451.9</v>
      </c>
      <c r="G144" s="37" t="s">
        <v>656</v>
      </c>
      <c r="H144" s="38" t="e">
        <f t="shared" si="30"/>
        <v>#VALUE!</v>
      </c>
      <c r="I144" s="37"/>
      <c r="J144" s="34"/>
      <c r="K144" s="34"/>
      <c r="L144" s="49"/>
      <c r="M144" s="34"/>
      <c r="N144" s="34"/>
      <c r="O144" s="34"/>
      <c r="P144" s="34"/>
      <c r="Q144" s="34"/>
      <c r="R144" s="34"/>
      <c r="S144" s="34"/>
    </row>
    <row r="145" s="2" customFormat="1" spans="1:19">
      <c r="A145" s="29">
        <v>141</v>
      </c>
      <c r="B145" s="29" t="s">
        <v>249</v>
      </c>
      <c r="C145" s="29">
        <v>81.73</v>
      </c>
      <c r="D145" s="30">
        <v>30</v>
      </c>
      <c r="E145" s="30">
        <f t="shared" si="31"/>
        <v>2451.9</v>
      </c>
      <c r="F145" s="31">
        <f t="shared" si="32"/>
        <v>2451.9</v>
      </c>
      <c r="G145" s="32">
        <v>2451.9</v>
      </c>
      <c r="H145" s="33">
        <f t="shared" si="30"/>
        <v>1</v>
      </c>
      <c r="I145" s="32"/>
      <c r="J145" s="29" t="s">
        <v>554</v>
      </c>
      <c r="K145" s="29"/>
      <c r="L145" s="47">
        <v>44158</v>
      </c>
      <c r="M145" s="29"/>
      <c r="N145" s="29"/>
      <c r="O145" s="29"/>
      <c r="P145" s="29"/>
      <c r="Q145" s="29"/>
      <c r="R145" s="29"/>
      <c r="S145" s="29"/>
    </row>
    <row r="146" s="1" customFormat="1" spans="1:19">
      <c r="A146" s="34">
        <v>142</v>
      </c>
      <c r="B146" s="34" t="s">
        <v>250</v>
      </c>
      <c r="C146" s="34">
        <v>185.99</v>
      </c>
      <c r="D146" s="35">
        <v>30</v>
      </c>
      <c r="E146" s="35">
        <v>5579.7</v>
      </c>
      <c r="F146" s="36">
        <v>3347.82</v>
      </c>
      <c r="G146" s="37" t="s">
        <v>251</v>
      </c>
      <c r="H146" s="38" t="e">
        <f t="shared" si="30"/>
        <v>#VALUE!</v>
      </c>
      <c r="I146" s="37"/>
      <c r="J146" s="34"/>
      <c r="K146" s="34"/>
      <c r="L146" s="49"/>
      <c r="M146" s="34"/>
      <c r="N146" s="34"/>
      <c r="O146" s="34"/>
      <c r="P146" s="34"/>
      <c r="Q146" s="34"/>
      <c r="R146" s="34"/>
      <c r="S146" s="34"/>
    </row>
    <row r="147" s="1" customFormat="1" spans="1:19">
      <c r="A147" s="34">
        <v>143</v>
      </c>
      <c r="B147" s="34" t="s">
        <v>252</v>
      </c>
      <c r="C147" s="34">
        <v>185.99</v>
      </c>
      <c r="D147" s="35">
        <v>30</v>
      </c>
      <c r="E147" s="35">
        <f t="shared" ref="E147:E149" si="33">F147</f>
        <v>5579.7</v>
      </c>
      <c r="F147" s="36">
        <f t="shared" ref="F147:F149" si="34">C147*D147</f>
        <v>5579.7</v>
      </c>
      <c r="G147" s="37" t="s">
        <v>182</v>
      </c>
      <c r="H147" s="38" t="e">
        <f t="shared" si="30"/>
        <v>#VALUE!</v>
      </c>
      <c r="I147" s="37"/>
      <c r="J147" s="34"/>
      <c r="K147" s="34"/>
      <c r="L147" s="49"/>
      <c r="M147" s="34"/>
      <c r="N147" s="34"/>
      <c r="O147" s="34"/>
      <c r="P147" s="34"/>
      <c r="Q147" s="34"/>
      <c r="R147" s="34"/>
      <c r="S147" s="34"/>
    </row>
    <row r="148" s="2" customFormat="1" spans="1:19">
      <c r="A148" s="29">
        <v>144</v>
      </c>
      <c r="B148" s="29" t="s">
        <v>254</v>
      </c>
      <c r="C148" s="29">
        <v>81.73</v>
      </c>
      <c r="D148" s="30">
        <v>30</v>
      </c>
      <c r="E148" s="30">
        <f t="shared" si="33"/>
        <v>2451.9</v>
      </c>
      <c r="F148" s="31">
        <f t="shared" si="34"/>
        <v>2451.9</v>
      </c>
      <c r="G148" s="32">
        <v>2451.9</v>
      </c>
      <c r="H148" s="33">
        <f t="shared" si="30"/>
        <v>1</v>
      </c>
      <c r="I148" s="32"/>
      <c r="J148" s="29" t="s">
        <v>554</v>
      </c>
      <c r="K148" s="29" t="s">
        <v>45</v>
      </c>
      <c r="L148" s="47">
        <v>44161</v>
      </c>
      <c r="M148" s="29"/>
      <c r="N148" s="29"/>
      <c r="O148" s="29"/>
      <c r="P148" s="29"/>
      <c r="Q148" s="29"/>
      <c r="R148" s="29"/>
      <c r="S148" s="29"/>
    </row>
    <row r="149" s="2" customFormat="1" spans="1:19">
      <c r="A149" s="29">
        <v>145</v>
      </c>
      <c r="B149" s="29" t="s">
        <v>255</v>
      </c>
      <c r="C149" s="29">
        <v>81.73</v>
      </c>
      <c r="D149" s="30">
        <v>30</v>
      </c>
      <c r="E149" s="30">
        <f t="shared" si="33"/>
        <v>2451.9</v>
      </c>
      <c r="F149" s="31">
        <f t="shared" si="34"/>
        <v>2451.9</v>
      </c>
      <c r="G149" s="32">
        <v>2451.9</v>
      </c>
      <c r="H149" s="33">
        <f t="shared" si="30"/>
        <v>1</v>
      </c>
      <c r="I149" s="32" t="s">
        <v>657</v>
      </c>
      <c r="J149" s="29" t="s">
        <v>554</v>
      </c>
      <c r="K149" s="29" t="s">
        <v>21</v>
      </c>
      <c r="L149" s="47">
        <v>44131</v>
      </c>
      <c r="M149" s="29"/>
      <c r="N149" s="29" t="s">
        <v>658</v>
      </c>
      <c r="O149" s="29" t="s">
        <v>659</v>
      </c>
      <c r="P149" s="54">
        <v>44132</v>
      </c>
      <c r="Q149" s="62">
        <v>55012738</v>
      </c>
      <c r="R149" s="29"/>
      <c r="S149" s="29"/>
    </row>
    <row r="150" s="1" customFormat="1" spans="1:19">
      <c r="A150" s="34">
        <v>146</v>
      </c>
      <c r="B150" s="34" t="s">
        <v>256</v>
      </c>
      <c r="C150" s="34">
        <v>185.99</v>
      </c>
      <c r="D150" s="35">
        <v>30</v>
      </c>
      <c r="E150" s="35">
        <v>5579.7</v>
      </c>
      <c r="F150" s="36">
        <f>E150*0.6</f>
        <v>3347.82</v>
      </c>
      <c r="G150" s="37" t="s">
        <v>54</v>
      </c>
      <c r="H150" s="38" t="e">
        <f t="shared" si="30"/>
        <v>#VALUE!</v>
      </c>
      <c r="I150" s="37" t="s">
        <v>208</v>
      </c>
      <c r="J150" s="34"/>
      <c r="K150" s="34"/>
      <c r="L150" s="49"/>
      <c r="M150" s="34"/>
      <c r="N150" s="34"/>
      <c r="O150" s="34"/>
      <c r="P150" s="34"/>
      <c r="Q150" s="34"/>
      <c r="R150" s="34"/>
      <c r="S150" s="34"/>
    </row>
    <row r="151" s="3" customFormat="1" ht="19" customHeight="1" spans="1:19">
      <c r="A151" s="66">
        <v>147</v>
      </c>
      <c r="B151" s="66" t="s">
        <v>258</v>
      </c>
      <c r="C151" s="66">
        <v>185.99</v>
      </c>
      <c r="D151" s="67">
        <v>30</v>
      </c>
      <c r="E151" s="67">
        <f t="shared" ref="E151:E155" si="35">F151</f>
        <v>5579.7</v>
      </c>
      <c r="F151" s="68">
        <f t="shared" ref="F151:F155" si="36">C151*D151</f>
        <v>5579.7</v>
      </c>
      <c r="G151" s="37" t="s">
        <v>660</v>
      </c>
      <c r="H151" s="38" t="e">
        <f t="shared" si="30"/>
        <v>#VALUE!</v>
      </c>
      <c r="I151" s="81"/>
      <c r="J151" s="34"/>
      <c r="K151" s="66"/>
      <c r="L151" s="86"/>
      <c r="M151" s="66"/>
      <c r="N151" s="66"/>
      <c r="O151" s="66"/>
      <c r="P151" s="66"/>
      <c r="Q151" s="66"/>
      <c r="R151" s="66"/>
      <c r="S151" s="66"/>
    </row>
    <row r="152" s="2" customFormat="1" spans="1:19">
      <c r="A152" s="29">
        <v>148</v>
      </c>
      <c r="B152" s="29" t="s">
        <v>260</v>
      </c>
      <c r="C152" s="29">
        <v>81.73</v>
      </c>
      <c r="D152" s="30">
        <v>30</v>
      </c>
      <c r="E152" s="30">
        <f t="shared" si="35"/>
        <v>2451.9</v>
      </c>
      <c r="F152" s="31">
        <f t="shared" si="36"/>
        <v>2451.9</v>
      </c>
      <c r="G152" s="32">
        <v>2451.9</v>
      </c>
      <c r="H152" s="33">
        <f t="shared" si="30"/>
        <v>1</v>
      </c>
      <c r="I152" s="32"/>
      <c r="J152" s="29" t="s">
        <v>554</v>
      </c>
      <c r="K152" s="29" t="s">
        <v>21</v>
      </c>
      <c r="L152" s="47">
        <v>44148</v>
      </c>
      <c r="M152" s="29"/>
      <c r="N152" s="32" t="s">
        <v>661</v>
      </c>
      <c r="O152" s="32" t="s">
        <v>662</v>
      </c>
      <c r="P152" s="47"/>
      <c r="Q152" s="29"/>
      <c r="R152" s="29"/>
      <c r="S152" s="29"/>
    </row>
    <row r="153" s="2" customFormat="1" ht="21" customHeight="1" spans="1:19">
      <c r="A153" s="29">
        <v>149</v>
      </c>
      <c r="B153" s="29" t="s">
        <v>261</v>
      </c>
      <c r="C153" s="29">
        <v>81.73</v>
      </c>
      <c r="D153" s="30">
        <v>30</v>
      </c>
      <c r="E153" s="30">
        <f t="shared" si="35"/>
        <v>2451.9</v>
      </c>
      <c r="F153" s="31">
        <f t="shared" si="36"/>
        <v>2451.9</v>
      </c>
      <c r="G153" s="32">
        <v>2451.9</v>
      </c>
      <c r="H153" s="33">
        <f t="shared" si="30"/>
        <v>1</v>
      </c>
      <c r="I153" s="32"/>
      <c r="J153" s="29" t="s">
        <v>554</v>
      </c>
      <c r="K153" s="29" t="s">
        <v>21</v>
      </c>
      <c r="L153" s="47">
        <v>44169</v>
      </c>
      <c r="M153" s="29"/>
      <c r="N153" s="29"/>
      <c r="O153" s="29"/>
      <c r="P153" s="47"/>
      <c r="Q153" s="29"/>
      <c r="R153" s="29"/>
      <c r="S153" s="29"/>
    </row>
    <row r="154" s="2" customFormat="1" spans="1:19">
      <c r="A154" s="29">
        <v>150</v>
      </c>
      <c r="B154" s="29" t="s">
        <v>262</v>
      </c>
      <c r="C154" s="29">
        <v>185.99</v>
      </c>
      <c r="D154" s="30">
        <v>30</v>
      </c>
      <c r="E154" s="30">
        <f t="shared" si="35"/>
        <v>5579.7</v>
      </c>
      <c r="F154" s="31">
        <f t="shared" si="36"/>
        <v>5579.7</v>
      </c>
      <c r="G154" s="32">
        <v>5579.7</v>
      </c>
      <c r="H154" s="33">
        <f t="shared" si="30"/>
        <v>1</v>
      </c>
      <c r="I154" s="32"/>
      <c r="J154" s="29" t="s">
        <v>554</v>
      </c>
      <c r="K154" s="29" t="s">
        <v>45</v>
      </c>
      <c r="L154" s="47">
        <v>44182</v>
      </c>
      <c r="M154" s="29"/>
      <c r="N154" s="55"/>
      <c r="O154" s="29"/>
      <c r="P154" s="47"/>
      <c r="Q154" s="63"/>
      <c r="R154" s="29"/>
      <c r="S154" s="29"/>
    </row>
    <row r="155" s="2" customFormat="1" spans="1:19">
      <c r="A155" s="29">
        <v>151</v>
      </c>
      <c r="B155" s="29" t="s">
        <v>263</v>
      </c>
      <c r="C155" s="29">
        <v>185.99</v>
      </c>
      <c r="D155" s="30">
        <v>30</v>
      </c>
      <c r="E155" s="30">
        <f t="shared" si="35"/>
        <v>5579.7</v>
      </c>
      <c r="F155" s="31">
        <f t="shared" si="36"/>
        <v>5579.7</v>
      </c>
      <c r="G155" s="32">
        <v>5579.7</v>
      </c>
      <c r="H155" s="33">
        <f t="shared" si="30"/>
        <v>1</v>
      </c>
      <c r="I155" s="32"/>
      <c r="J155" s="29" t="s">
        <v>554</v>
      </c>
      <c r="K155" s="29"/>
      <c r="L155" s="47">
        <v>44151</v>
      </c>
      <c r="M155" s="47"/>
      <c r="N155" s="29" t="s">
        <v>663</v>
      </c>
      <c r="O155" s="29" t="s">
        <v>664</v>
      </c>
      <c r="P155" s="47"/>
      <c r="Q155" s="29"/>
      <c r="R155" s="29"/>
      <c r="S155" s="29"/>
    </row>
    <row r="156" s="1" customFormat="1" spans="1:19">
      <c r="A156" s="34">
        <v>152</v>
      </c>
      <c r="B156" s="34" t="s">
        <v>264</v>
      </c>
      <c r="C156" s="34">
        <v>81.73</v>
      </c>
      <c r="D156" s="35">
        <v>30</v>
      </c>
      <c r="E156" s="35">
        <v>2451.9</v>
      </c>
      <c r="F156" s="36">
        <f>E156*0.6</f>
        <v>1471.14</v>
      </c>
      <c r="G156" s="37" t="s">
        <v>665</v>
      </c>
      <c r="H156" s="38" t="e">
        <f t="shared" si="30"/>
        <v>#VALUE!</v>
      </c>
      <c r="I156" s="37" t="s">
        <v>157</v>
      </c>
      <c r="J156" s="34"/>
      <c r="K156" s="34"/>
      <c r="L156" s="49"/>
      <c r="M156" s="34"/>
      <c r="N156" s="34" t="s">
        <v>666</v>
      </c>
      <c r="O156" s="34" t="s">
        <v>667</v>
      </c>
      <c r="P156" s="49"/>
      <c r="Q156" s="34"/>
      <c r="R156" s="34"/>
      <c r="S156" s="34"/>
    </row>
    <row r="157" s="2" customFormat="1" spans="1:19">
      <c r="A157" s="29">
        <v>153</v>
      </c>
      <c r="B157" s="29" t="s">
        <v>266</v>
      </c>
      <c r="C157" s="29">
        <v>81.73</v>
      </c>
      <c r="D157" s="30">
        <v>30</v>
      </c>
      <c r="E157" s="30">
        <f t="shared" ref="E157:E168" si="37">F157</f>
        <v>2451.9</v>
      </c>
      <c r="F157" s="31">
        <f t="shared" ref="F157:F169" si="38">C157*D157</f>
        <v>2451.9</v>
      </c>
      <c r="G157" s="32">
        <v>2451.9</v>
      </c>
      <c r="H157" s="33">
        <f t="shared" si="30"/>
        <v>1</v>
      </c>
      <c r="I157" s="32"/>
      <c r="J157" s="29" t="s">
        <v>554</v>
      </c>
      <c r="K157" s="29" t="s">
        <v>515</v>
      </c>
      <c r="L157" s="47">
        <v>44154</v>
      </c>
      <c r="M157" s="29"/>
      <c r="N157" s="29"/>
      <c r="O157" s="29"/>
      <c r="P157" s="29"/>
      <c r="Q157" s="29"/>
      <c r="R157" s="29"/>
      <c r="S157" s="29"/>
    </row>
    <row r="158" s="2" customFormat="1" spans="1:19">
      <c r="A158" s="29">
        <v>154</v>
      </c>
      <c r="B158" s="29" t="s">
        <v>267</v>
      </c>
      <c r="C158" s="29">
        <v>185.99</v>
      </c>
      <c r="D158" s="30">
        <v>30</v>
      </c>
      <c r="E158" s="30">
        <f t="shared" si="37"/>
        <v>5579.7</v>
      </c>
      <c r="F158" s="31">
        <f t="shared" si="38"/>
        <v>5579.7</v>
      </c>
      <c r="G158" s="32">
        <v>5579.7</v>
      </c>
      <c r="H158" s="33">
        <f t="shared" si="30"/>
        <v>1</v>
      </c>
      <c r="I158" s="32"/>
      <c r="J158" s="29" t="s">
        <v>554</v>
      </c>
      <c r="K158" s="29" t="s">
        <v>21</v>
      </c>
      <c r="L158" s="47">
        <v>44148</v>
      </c>
      <c r="M158" s="29"/>
      <c r="N158" s="29"/>
      <c r="O158" s="29"/>
      <c r="P158" s="29"/>
      <c r="Q158" s="29"/>
      <c r="R158" s="29"/>
      <c r="S158" s="29"/>
    </row>
    <row r="159" s="2" customFormat="1" spans="1:19">
      <c r="A159" s="29">
        <v>155</v>
      </c>
      <c r="B159" s="29" t="s">
        <v>268</v>
      </c>
      <c r="C159" s="29">
        <v>180.59</v>
      </c>
      <c r="D159" s="30">
        <v>30</v>
      </c>
      <c r="E159" s="30">
        <f t="shared" si="37"/>
        <v>5417.7</v>
      </c>
      <c r="F159" s="31">
        <f t="shared" si="38"/>
        <v>5417.7</v>
      </c>
      <c r="G159" s="32">
        <v>5417.7</v>
      </c>
      <c r="H159" s="33">
        <f t="shared" si="30"/>
        <v>1</v>
      </c>
      <c r="I159" s="32"/>
      <c r="J159" s="29" t="s">
        <v>554</v>
      </c>
      <c r="K159" s="29" t="s">
        <v>45</v>
      </c>
      <c r="L159" s="47">
        <v>44159</v>
      </c>
      <c r="M159" s="29"/>
      <c r="N159" s="29" t="s">
        <v>565</v>
      </c>
      <c r="O159" s="381" t="s">
        <v>566</v>
      </c>
      <c r="P159" s="47"/>
      <c r="Q159" s="29"/>
      <c r="R159" s="29"/>
      <c r="S159" s="29"/>
    </row>
    <row r="160" s="2" customFormat="1" spans="1:19">
      <c r="A160" s="29">
        <v>156</v>
      </c>
      <c r="B160" s="29" t="s">
        <v>269</v>
      </c>
      <c r="C160" s="29">
        <v>76.74</v>
      </c>
      <c r="D160" s="30">
        <v>30</v>
      </c>
      <c r="E160" s="30">
        <f t="shared" si="37"/>
        <v>2302.2</v>
      </c>
      <c r="F160" s="31">
        <f t="shared" si="38"/>
        <v>2302.2</v>
      </c>
      <c r="G160" s="32">
        <v>2302.2</v>
      </c>
      <c r="H160" s="33">
        <f t="shared" si="30"/>
        <v>1</v>
      </c>
      <c r="I160" s="32"/>
      <c r="J160" s="29" t="s">
        <v>554</v>
      </c>
      <c r="K160" s="29" t="s">
        <v>21</v>
      </c>
      <c r="L160" s="47">
        <v>44165</v>
      </c>
      <c r="M160" s="29"/>
      <c r="N160" s="29" t="s">
        <v>668</v>
      </c>
      <c r="O160" s="29"/>
      <c r="P160" s="47"/>
      <c r="Q160" s="29"/>
      <c r="R160" s="29"/>
      <c r="S160" s="29"/>
    </row>
    <row r="161" s="2" customFormat="1" spans="1:19">
      <c r="A161" s="29">
        <v>157</v>
      </c>
      <c r="B161" s="29" t="s">
        <v>270</v>
      </c>
      <c r="C161" s="29">
        <v>77.06</v>
      </c>
      <c r="D161" s="30">
        <v>30</v>
      </c>
      <c r="E161" s="30">
        <f t="shared" si="37"/>
        <v>2311.8</v>
      </c>
      <c r="F161" s="31">
        <f t="shared" si="38"/>
        <v>2311.8</v>
      </c>
      <c r="G161" s="32">
        <v>2311.8</v>
      </c>
      <c r="H161" s="33">
        <f t="shared" si="30"/>
        <v>1</v>
      </c>
      <c r="I161" s="32"/>
      <c r="J161" s="29" t="s">
        <v>554</v>
      </c>
      <c r="K161" s="29" t="s">
        <v>515</v>
      </c>
      <c r="L161" s="47">
        <v>44132</v>
      </c>
      <c r="M161" s="29"/>
      <c r="N161" s="29"/>
      <c r="O161" s="29"/>
      <c r="P161" s="29"/>
      <c r="Q161" s="29"/>
      <c r="R161" s="29"/>
      <c r="S161" s="29"/>
    </row>
    <row r="162" s="2" customFormat="1" spans="1:19">
      <c r="A162" s="29">
        <v>158</v>
      </c>
      <c r="B162" s="29" t="s">
        <v>271</v>
      </c>
      <c r="C162" s="29">
        <v>180.59</v>
      </c>
      <c r="D162" s="30">
        <v>30</v>
      </c>
      <c r="E162" s="30">
        <f t="shared" si="37"/>
        <v>5417.7</v>
      </c>
      <c r="F162" s="31">
        <f t="shared" si="38"/>
        <v>5417.7</v>
      </c>
      <c r="G162" s="32">
        <v>5417.7</v>
      </c>
      <c r="H162" s="33">
        <f t="shared" si="30"/>
        <v>1</v>
      </c>
      <c r="I162" s="32"/>
      <c r="J162" s="29" t="s">
        <v>554</v>
      </c>
      <c r="K162" s="29" t="s">
        <v>21</v>
      </c>
      <c r="L162" s="47">
        <v>44148</v>
      </c>
      <c r="M162" s="29"/>
      <c r="N162" s="29"/>
      <c r="O162" s="29"/>
      <c r="P162" s="29"/>
      <c r="Q162" s="29"/>
      <c r="R162" s="29"/>
      <c r="S162" s="29"/>
    </row>
    <row r="163" s="2" customFormat="1" spans="1:19">
      <c r="A163" s="29">
        <v>159</v>
      </c>
      <c r="B163" s="29" t="s">
        <v>272</v>
      </c>
      <c r="C163" s="29">
        <v>271.61</v>
      </c>
      <c r="D163" s="30">
        <v>30</v>
      </c>
      <c r="E163" s="30">
        <f t="shared" si="37"/>
        <v>8148.3</v>
      </c>
      <c r="F163" s="31">
        <f t="shared" si="38"/>
        <v>8148.3</v>
      </c>
      <c r="G163" s="32">
        <v>8148.3</v>
      </c>
      <c r="H163" s="33">
        <f t="shared" si="30"/>
        <v>1</v>
      </c>
      <c r="I163" s="32"/>
      <c r="J163" s="29" t="s">
        <v>554</v>
      </c>
      <c r="K163" s="29" t="s">
        <v>45</v>
      </c>
      <c r="L163" s="47">
        <v>44158</v>
      </c>
      <c r="M163" s="29"/>
      <c r="N163" s="29" t="s">
        <v>565</v>
      </c>
      <c r="O163" s="381" t="s">
        <v>566</v>
      </c>
      <c r="P163" s="47"/>
      <c r="Q163" s="29"/>
      <c r="R163" s="29"/>
      <c r="S163" s="29"/>
    </row>
    <row r="164" s="1" customFormat="1" spans="1:19">
      <c r="A164" s="34">
        <v>160</v>
      </c>
      <c r="B164" s="34" t="s">
        <v>273</v>
      </c>
      <c r="C164" s="34">
        <v>139.65</v>
      </c>
      <c r="D164" s="35">
        <v>30</v>
      </c>
      <c r="E164" s="35">
        <f t="shared" si="37"/>
        <v>4189.5</v>
      </c>
      <c r="F164" s="36">
        <f t="shared" si="38"/>
        <v>4189.5</v>
      </c>
      <c r="G164" s="37" t="s">
        <v>274</v>
      </c>
      <c r="H164" s="38" t="e">
        <f t="shared" si="30"/>
        <v>#VALUE!</v>
      </c>
      <c r="I164" s="37"/>
      <c r="J164" s="34"/>
      <c r="K164" s="34"/>
      <c r="L164" s="49"/>
      <c r="M164" s="34"/>
      <c r="N164" s="34"/>
      <c r="O164" s="34"/>
      <c r="P164" s="34"/>
      <c r="Q164" s="34"/>
      <c r="R164" s="34"/>
      <c r="S164" s="34"/>
    </row>
    <row r="165" s="2" customFormat="1" ht="21" customHeight="1" spans="1:19">
      <c r="A165" s="29">
        <v>161</v>
      </c>
      <c r="B165" s="29" t="s">
        <v>275</v>
      </c>
      <c r="C165" s="29">
        <v>269.54</v>
      </c>
      <c r="D165" s="30">
        <v>30</v>
      </c>
      <c r="E165" s="30">
        <f t="shared" si="37"/>
        <v>8086.2</v>
      </c>
      <c r="F165" s="31">
        <f t="shared" si="38"/>
        <v>8086.2</v>
      </c>
      <c r="G165" s="32">
        <v>8086.2</v>
      </c>
      <c r="H165" s="33">
        <f t="shared" si="30"/>
        <v>1</v>
      </c>
      <c r="I165" s="32"/>
      <c r="J165" s="29" t="s">
        <v>554</v>
      </c>
      <c r="K165" s="29" t="s">
        <v>45</v>
      </c>
      <c r="L165" s="47">
        <v>44159</v>
      </c>
      <c r="M165" s="29"/>
      <c r="N165" s="29" t="s">
        <v>565</v>
      </c>
      <c r="O165" s="381" t="s">
        <v>566</v>
      </c>
      <c r="P165" s="47"/>
      <c r="Q165" s="29"/>
      <c r="R165" s="29"/>
      <c r="S165" s="29"/>
    </row>
    <row r="166" s="2" customFormat="1" ht="21" customHeight="1" spans="1:19">
      <c r="A166" s="29">
        <v>162</v>
      </c>
      <c r="B166" s="29" t="s">
        <v>276</v>
      </c>
      <c r="C166" s="29">
        <v>168.62</v>
      </c>
      <c r="D166" s="30">
        <v>30</v>
      </c>
      <c r="E166" s="30">
        <f t="shared" si="37"/>
        <v>5058.6</v>
      </c>
      <c r="F166" s="31">
        <f t="shared" si="38"/>
        <v>5058.6</v>
      </c>
      <c r="G166" s="32">
        <v>5058.6</v>
      </c>
      <c r="H166" s="33">
        <f t="shared" si="30"/>
        <v>1</v>
      </c>
      <c r="I166" s="32"/>
      <c r="J166" s="29" t="s">
        <v>554</v>
      </c>
      <c r="K166" s="29" t="s">
        <v>45</v>
      </c>
      <c r="L166" s="47">
        <v>44158</v>
      </c>
      <c r="M166" s="29"/>
      <c r="N166" s="29" t="s">
        <v>669</v>
      </c>
      <c r="O166" s="29"/>
      <c r="P166" s="54"/>
      <c r="Q166" s="62"/>
      <c r="R166" s="29"/>
      <c r="S166" s="29"/>
    </row>
    <row r="167" s="2" customFormat="1" ht="20" customHeight="1" spans="1:19">
      <c r="A167" s="29">
        <v>163</v>
      </c>
      <c r="B167" s="29" t="s">
        <v>277</v>
      </c>
      <c r="C167" s="29">
        <v>132.83</v>
      </c>
      <c r="D167" s="30">
        <v>30</v>
      </c>
      <c r="E167" s="30">
        <f t="shared" si="37"/>
        <v>3984.9</v>
      </c>
      <c r="F167" s="31">
        <f t="shared" si="38"/>
        <v>3984.9</v>
      </c>
      <c r="G167" s="32">
        <v>3984.9</v>
      </c>
      <c r="H167" s="33">
        <f t="shared" si="30"/>
        <v>1</v>
      </c>
      <c r="I167" s="32"/>
      <c r="J167" s="29" t="s">
        <v>554</v>
      </c>
      <c r="K167" s="29" t="s">
        <v>561</v>
      </c>
      <c r="L167" s="47">
        <v>44164</v>
      </c>
      <c r="M167" s="29"/>
      <c r="N167" s="29" t="s">
        <v>670</v>
      </c>
      <c r="O167" s="29"/>
      <c r="P167" s="29"/>
      <c r="Q167" s="29"/>
      <c r="R167" s="29"/>
      <c r="S167" s="29"/>
    </row>
    <row r="168" s="2" customFormat="1" spans="1:19">
      <c r="A168" s="29">
        <v>164</v>
      </c>
      <c r="B168" s="29" t="s">
        <v>278</v>
      </c>
      <c r="C168" s="29">
        <v>167.66</v>
      </c>
      <c r="D168" s="30">
        <v>30</v>
      </c>
      <c r="E168" s="30">
        <f t="shared" si="37"/>
        <v>5029.8</v>
      </c>
      <c r="F168" s="31">
        <f t="shared" si="38"/>
        <v>5029.8</v>
      </c>
      <c r="G168" s="32">
        <v>5029.8</v>
      </c>
      <c r="H168" s="33">
        <f t="shared" si="30"/>
        <v>1</v>
      </c>
      <c r="I168" s="32"/>
      <c r="J168" s="29" t="s">
        <v>554</v>
      </c>
      <c r="K168" s="29" t="s">
        <v>21</v>
      </c>
      <c r="L168" s="47">
        <v>44169</v>
      </c>
      <c r="M168" s="29"/>
      <c r="N168" s="29"/>
      <c r="O168" s="29"/>
      <c r="P168" s="29"/>
      <c r="Q168" s="29"/>
      <c r="R168" s="29"/>
      <c r="S168" s="29"/>
    </row>
    <row r="169" s="2" customFormat="1" spans="1:19">
      <c r="A169" s="29">
        <v>165</v>
      </c>
      <c r="B169" s="29" t="s">
        <v>279</v>
      </c>
      <c r="C169" s="29">
        <v>131.87</v>
      </c>
      <c r="D169" s="30">
        <v>30</v>
      </c>
      <c r="E169" s="30">
        <v>3956.1</v>
      </c>
      <c r="F169" s="31">
        <f t="shared" si="38"/>
        <v>3956.1</v>
      </c>
      <c r="G169" s="32">
        <v>3956.1</v>
      </c>
      <c r="H169" s="33">
        <f t="shared" si="30"/>
        <v>1</v>
      </c>
      <c r="I169" s="32"/>
      <c r="J169" s="29" t="s">
        <v>554</v>
      </c>
      <c r="K169" s="29" t="s">
        <v>45</v>
      </c>
      <c r="L169" s="47">
        <v>44166</v>
      </c>
      <c r="M169" s="29"/>
      <c r="N169" s="32" t="s">
        <v>671</v>
      </c>
      <c r="O169" s="29"/>
      <c r="P169" s="47"/>
      <c r="Q169" s="29"/>
      <c r="R169" s="29"/>
      <c r="S169" s="29"/>
    </row>
    <row r="170" s="1" customFormat="1" spans="1:19">
      <c r="A170" s="34">
        <v>166</v>
      </c>
      <c r="B170" s="34" t="s">
        <v>280</v>
      </c>
      <c r="C170" s="34">
        <v>132.83</v>
      </c>
      <c r="D170" s="35">
        <v>30</v>
      </c>
      <c r="E170" s="35">
        <v>3984.9</v>
      </c>
      <c r="F170" s="36">
        <f>E170*0.6</f>
        <v>2390.94</v>
      </c>
      <c r="G170" s="37" t="s">
        <v>281</v>
      </c>
      <c r="H170" s="38" t="e">
        <f t="shared" si="30"/>
        <v>#VALUE!</v>
      </c>
      <c r="I170" s="37" t="s">
        <v>157</v>
      </c>
      <c r="J170" s="34"/>
      <c r="K170" s="34"/>
      <c r="L170" s="34"/>
      <c r="M170" s="34"/>
      <c r="N170" s="34"/>
      <c r="O170" s="34"/>
      <c r="P170" s="34"/>
      <c r="Q170" s="34"/>
      <c r="R170" s="34"/>
      <c r="S170" s="34"/>
    </row>
    <row r="171" s="2" customFormat="1" spans="1:19">
      <c r="A171" s="29">
        <v>167</v>
      </c>
      <c r="B171" s="29" t="s">
        <v>282</v>
      </c>
      <c r="C171" s="29">
        <v>167.66</v>
      </c>
      <c r="D171" s="30">
        <v>30</v>
      </c>
      <c r="E171" s="30">
        <f t="shared" ref="E171:E178" si="39">F171</f>
        <v>5029.8</v>
      </c>
      <c r="F171" s="31">
        <f t="shared" ref="F171:F178" si="40">C171*D171</f>
        <v>5029.8</v>
      </c>
      <c r="G171" s="32">
        <v>5029.8</v>
      </c>
      <c r="H171" s="33">
        <f t="shared" si="30"/>
        <v>1</v>
      </c>
      <c r="I171" s="32"/>
      <c r="J171" s="29" t="s">
        <v>554</v>
      </c>
      <c r="K171" s="29" t="s">
        <v>45</v>
      </c>
      <c r="L171" s="47">
        <v>44151</v>
      </c>
      <c r="M171" s="29"/>
      <c r="N171" s="29"/>
      <c r="O171" s="29"/>
      <c r="P171" s="29"/>
      <c r="Q171" s="29"/>
      <c r="R171" s="29"/>
      <c r="S171" s="29"/>
    </row>
    <row r="172" s="1" customFormat="1" spans="1:19">
      <c r="A172" s="34">
        <v>168</v>
      </c>
      <c r="B172" s="34" t="s">
        <v>283</v>
      </c>
      <c r="C172" s="34">
        <v>131.87</v>
      </c>
      <c r="D172" s="35">
        <v>30</v>
      </c>
      <c r="E172" s="35">
        <f t="shared" si="39"/>
        <v>3956.1</v>
      </c>
      <c r="F172" s="36">
        <f t="shared" si="40"/>
        <v>3956.1</v>
      </c>
      <c r="G172" s="37" t="s">
        <v>672</v>
      </c>
      <c r="H172" s="38" t="e">
        <f t="shared" si="30"/>
        <v>#VALUE!</v>
      </c>
      <c r="I172" s="37"/>
      <c r="J172" s="34"/>
      <c r="K172" s="34"/>
      <c r="L172" s="49"/>
      <c r="M172" s="34"/>
      <c r="N172" s="34"/>
      <c r="O172" s="34"/>
      <c r="P172" s="34"/>
      <c r="Q172" s="34"/>
      <c r="R172" s="34"/>
      <c r="S172" s="34"/>
    </row>
    <row r="173" s="2" customFormat="1" spans="1:19">
      <c r="A173" s="29">
        <v>169</v>
      </c>
      <c r="B173" s="29" t="s">
        <v>285</v>
      </c>
      <c r="C173" s="29">
        <v>132.83</v>
      </c>
      <c r="D173" s="30">
        <v>30</v>
      </c>
      <c r="E173" s="30">
        <f t="shared" si="39"/>
        <v>3984.9</v>
      </c>
      <c r="F173" s="31">
        <f t="shared" si="40"/>
        <v>3984.9</v>
      </c>
      <c r="G173" s="32">
        <v>3984.9</v>
      </c>
      <c r="H173" s="33">
        <f t="shared" si="30"/>
        <v>1</v>
      </c>
      <c r="I173" s="32"/>
      <c r="J173" s="29" t="s">
        <v>554</v>
      </c>
      <c r="K173" s="29" t="s">
        <v>45</v>
      </c>
      <c r="L173" s="47">
        <v>44165</v>
      </c>
      <c r="M173" s="29"/>
      <c r="N173" s="29" t="s">
        <v>673</v>
      </c>
      <c r="O173" s="29" t="s">
        <v>674</v>
      </c>
      <c r="P173" s="54"/>
      <c r="Q173" s="62"/>
      <c r="R173" s="29"/>
      <c r="S173" s="29"/>
    </row>
    <row r="174" s="1" customFormat="1" spans="1:19">
      <c r="A174" s="34">
        <v>170</v>
      </c>
      <c r="B174" s="34" t="s">
        <v>286</v>
      </c>
      <c r="C174" s="34">
        <v>167.66</v>
      </c>
      <c r="D174" s="35">
        <v>30</v>
      </c>
      <c r="E174" s="35">
        <f t="shared" si="39"/>
        <v>5029.8</v>
      </c>
      <c r="F174" s="36">
        <f t="shared" si="40"/>
        <v>5029.8</v>
      </c>
      <c r="G174" s="37" t="s">
        <v>675</v>
      </c>
      <c r="H174" s="38" t="e">
        <f t="shared" si="30"/>
        <v>#VALUE!</v>
      </c>
      <c r="I174" s="37"/>
      <c r="J174" s="34"/>
      <c r="K174" s="34"/>
      <c r="L174" s="49"/>
      <c r="M174" s="34"/>
      <c r="N174" s="34" t="s">
        <v>676</v>
      </c>
      <c r="O174" s="34" t="s">
        <v>677</v>
      </c>
      <c r="P174" s="49"/>
      <c r="Q174" s="34"/>
      <c r="R174" s="34"/>
      <c r="S174" s="34"/>
    </row>
    <row r="175" s="2" customFormat="1" spans="1:19">
      <c r="A175" s="29">
        <v>171</v>
      </c>
      <c r="B175" s="29" t="s">
        <v>288</v>
      </c>
      <c r="C175" s="29">
        <v>131.87</v>
      </c>
      <c r="D175" s="30">
        <v>30</v>
      </c>
      <c r="E175" s="30">
        <f t="shared" si="39"/>
        <v>3956.1</v>
      </c>
      <c r="F175" s="31">
        <f t="shared" si="40"/>
        <v>3956.1</v>
      </c>
      <c r="G175" s="32">
        <v>3956.1</v>
      </c>
      <c r="H175" s="33">
        <f t="shared" si="30"/>
        <v>1</v>
      </c>
      <c r="I175" s="32"/>
      <c r="J175" s="29" t="s">
        <v>554</v>
      </c>
      <c r="K175" s="29" t="s">
        <v>21</v>
      </c>
      <c r="L175" s="47">
        <v>44139</v>
      </c>
      <c r="M175" s="29"/>
      <c r="N175" s="29"/>
      <c r="O175" s="95"/>
      <c r="P175" s="47"/>
      <c r="Q175" s="29"/>
      <c r="R175" s="29"/>
      <c r="S175" s="29"/>
    </row>
    <row r="176" s="2" customFormat="1" spans="1:19">
      <c r="A176" s="29">
        <v>172</v>
      </c>
      <c r="B176" s="29" t="s">
        <v>289</v>
      </c>
      <c r="C176" s="29">
        <v>132.83</v>
      </c>
      <c r="D176" s="30">
        <v>30</v>
      </c>
      <c r="E176" s="30">
        <f t="shared" si="39"/>
        <v>3984.9</v>
      </c>
      <c r="F176" s="31">
        <f t="shared" si="40"/>
        <v>3984.9</v>
      </c>
      <c r="G176" s="32">
        <v>3984.9</v>
      </c>
      <c r="H176" s="33">
        <f t="shared" si="30"/>
        <v>1</v>
      </c>
      <c r="I176" s="32" t="s">
        <v>678</v>
      </c>
      <c r="J176" s="29" t="s">
        <v>554</v>
      </c>
      <c r="K176" s="29" t="s">
        <v>21</v>
      </c>
      <c r="L176" s="47">
        <v>44131</v>
      </c>
      <c r="M176" s="29">
        <v>13701385768</v>
      </c>
      <c r="N176" s="29" t="s">
        <v>679</v>
      </c>
      <c r="O176" s="29" t="s">
        <v>680</v>
      </c>
      <c r="P176" s="47">
        <v>44132</v>
      </c>
      <c r="Q176" s="29">
        <v>55012737</v>
      </c>
      <c r="R176" s="29"/>
      <c r="S176" s="29"/>
    </row>
    <row r="177" s="2" customFormat="1" spans="1:19">
      <c r="A177" s="29">
        <v>173</v>
      </c>
      <c r="B177" s="29" t="s">
        <v>290</v>
      </c>
      <c r="C177" s="29">
        <v>167.66</v>
      </c>
      <c r="D177" s="30">
        <v>30</v>
      </c>
      <c r="E177" s="30">
        <f t="shared" si="39"/>
        <v>5029.8</v>
      </c>
      <c r="F177" s="31">
        <f t="shared" si="40"/>
        <v>5029.8</v>
      </c>
      <c r="G177" s="32">
        <v>5029.8</v>
      </c>
      <c r="H177" s="33">
        <f t="shared" si="30"/>
        <v>1</v>
      </c>
      <c r="I177" s="32"/>
      <c r="J177" s="29" t="s">
        <v>554</v>
      </c>
      <c r="K177" s="29" t="s">
        <v>45</v>
      </c>
      <c r="L177" s="47">
        <v>44158</v>
      </c>
      <c r="M177" s="29"/>
      <c r="N177" s="29" t="s">
        <v>565</v>
      </c>
      <c r="O177" s="381" t="s">
        <v>566</v>
      </c>
      <c r="P177" s="47"/>
      <c r="Q177" s="29"/>
      <c r="R177" s="29"/>
      <c r="S177" s="29"/>
    </row>
    <row r="178" s="2" customFormat="1" spans="1:19">
      <c r="A178" s="29">
        <v>174</v>
      </c>
      <c r="B178" s="29" t="s">
        <v>291</v>
      </c>
      <c r="C178" s="29">
        <v>131.87</v>
      </c>
      <c r="D178" s="30">
        <v>30</v>
      </c>
      <c r="E178" s="30">
        <f t="shared" si="39"/>
        <v>3956.1</v>
      </c>
      <c r="F178" s="31">
        <f t="shared" si="40"/>
        <v>3956.1</v>
      </c>
      <c r="G178" s="32">
        <v>3956.1</v>
      </c>
      <c r="H178" s="33">
        <f t="shared" si="30"/>
        <v>1</v>
      </c>
      <c r="I178" s="32"/>
      <c r="J178" s="29" t="s">
        <v>554</v>
      </c>
      <c r="K178" s="29" t="s">
        <v>45</v>
      </c>
      <c r="L178" s="47">
        <v>44143</v>
      </c>
      <c r="M178" s="29"/>
      <c r="N178" s="29" t="s">
        <v>619</v>
      </c>
      <c r="O178" s="29" t="s">
        <v>620</v>
      </c>
      <c r="P178" s="47"/>
      <c r="Q178" s="29"/>
      <c r="R178" s="29"/>
      <c r="S178" s="29"/>
    </row>
    <row r="179" s="1" customFormat="1" spans="1:19">
      <c r="A179" s="34">
        <v>175</v>
      </c>
      <c r="B179" s="34" t="s">
        <v>292</v>
      </c>
      <c r="C179" s="34">
        <v>132.83</v>
      </c>
      <c r="D179" s="35">
        <v>30</v>
      </c>
      <c r="E179" s="35">
        <v>3984.9</v>
      </c>
      <c r="F179" s="36">
        <f>E179*0.6</f>
        <v>2390.94</v>
      </c>
      <c r="G179" s="37" t="s">
        <v>681</v>
      </c>
      <c r="H179" s="38" t="e">
        <f t="shared" si="30"/>
        <v>#VALUE!</v>
      </c>
      <c r="I179" s="37" t="s">
        <v>157</v>
      </c>
      <c r="J179" s="34"/>
      <c r="K179" s="34"/>
      <c r="L179" s="49"/>
      <c r="M179" s="34"/>
      <c r="N179" s="34" t="s">
        <v>682</v>
      </c>
      <c r="O179" s="96" t="s">
        <v>683</v>
      </c>
      <c r="P179" s="97"/>
      <c r="Q179" s="98"/>
      <c r="R179" s="34"/>
      <c r="S179" s="34"/>
    </row>
    <row r="180" s="2" customFormat="1" spans="1:19">
      <c r="A180" s="29">
        <v>176</v>
      </c>
      <c r="B180" s="29" t="s">
        <v>294</v>
      </c>
      <c r="C180" s="29">
        <v>167.66</v>
      </c>
      <c r="D180" s="30">
        <v>30</v>
      </c>
      <c r="E180" s="30">
        <f t="shared" ref="E180:E182" si="41">F180</f>
        <v>5029.8</v>
      </c>
      <c r="F180" s="31">
        <f t="shared" ref="F180:F182" si="42">C180*D180</f>
        <v>5029.8</v>
      </c>
      <c r="G180" s="32">
        <v>5029.8</v>
      </c>
      <c r="H180" s="33">
        <f t="shared" si="30"/>
        <v>1</v>
      </c>
      <c r="I180" s="32"/>
      <c r="J180" s="29" t="s">
        <v>554</v>
      </c>
      <c r="K180" s="29" t="s">
        <v>21</v>
      </c>
      <c r="L180" s="47">
        <v>44160</v>
      </c>
      <c r="M180" s="29"/>
      <c r="N180" s="29" t="s">
        <v>684</v>
      </c>
      <c r="O180" s="29"/>
      <c r="P180" s="29"/>
      <c r="Q180" s="29"/>
      <c r="R180" s="29"/>
      <c r="S180" s="29"/>
    </row>
    <row r="181" s="2" customFormat="1" spans="1:19">
      <c r="A181" s="29">
        <v>177</v>
      </c>
      <c r="B181" s="29" t="s">
        <v>295</v>
      </c>
      <c r="C181" s="29">
        <v>131.87</v>
      </c>
      <c r="D181" s="30">
        <v>30</v>
      </c>
      <c r="E181" s="30">
        <f t="shared" si="41"/>
        <v>3956.1</v>
      </c>
      <c r="F181" s="31">
        <f t="shared" si="42"/>
        <v>3956.1</v>
      </c>
      <c r="G181" s="32">
        <v>3956.1</v>
      </c>
      <c r="H181" s="33">
        <f t="shared" si="30"/>
        <v>1</v>
      </c>
      <c r="I181" s="32"/>
      <c r="J181" s="29" t="s">
        <v>554</v>
      </c>
      <c r="K181" s="29" t="s">
        <v>45</v>
      </c>
      <c r="L181" s="47">
        <v>44151</v>
      </c>
      <c r="M181" s="29"/>
      <c r="N181" s="29" t="s">
        <v>685</v>
      </c>
      <c r="O181" s="29"/>
      <c r="P181" s="29"/>
      <c r="Q181" s="29"/>
      <c r="R181" s="29"/>
      <c r="S181" s="29"/>
    </row>
    <row r="182" s="2" customFormat="1" spans="1:19">
      <c r="A182" s="29">
        <v>178</v>
      </c>
      <c r="B182" s="29" t="s">
        <v>296</v>
      </c>
      <c r="C182" s="29">
        <v>132.83</v>
      </c>
      <c r="D182" s="30">
        <v>30</v>
      </c>
      <c r="E182" s="30">
        <f t="shared" si="41"/>
        <v>3984.9</v>
      </c>
      <c r="F182" s="31">
        <f t="shared" si="42"/>
        <v>3984.9</v>
      </c>
      <c r="G182" s="32">
        <v>3984.9</v>
      </c>
      <c r="H182" s="33">
        <f t="shared" si="30"/>
        <v>1</v>
      </c>
      <c r="I182" s="32"/>
      <c r="J182" s="29" t="s">
        <v>554</v>
      </c>
      <c r="K182" s="29" t="s">
        <v>21</v>
      </c>
      <c r="L182" s="47">
        <v>44140</v>
      </c>
      <c r="M182" s="29"/>
      <c r="N182" s="29"/>
      <c r="O182" s="29"/>
      <c r="P182" s="47"/>
      <c r="Q182" s="29"/>
      <c r="R182" s="29"/>
      <c r="S182" s="29"/>
    </row>
    <row r="183" s="1" customFormat="1" spans="1:19">
      <c r="A183" s="34">
        <v>179</v>
      </c>
      <c r="B183" s="39" t="s">
        <v>297</v>
      </c>
      <c r="C183" s="34">
        <v>167.66</v>
      </c>
      <c r="D183" s="35">
        <v>30</v>
      </c>
      <c r="E183" s="35">
        <v>5029.8</v>
      </c>
      <c r="F183" s="36">
        <v>0</v>
      </c>
      <c r="G183" s="37"/>
      <c r="H183" s="38" t="e">
        <f t="shared" si="30"/>
        <v>#DIV/0!</v>
      </c>
      <c r="I183" s="37" t="s">
        <v>157</v>
      </c>
      <c r="J183" s="34"/>
      <c r="K183" s="34"/>
      <c r="L183" s="34"/>
      <c r="M183" s="34"/>
      <c r="N183" s="34"/>
      <c r="O183" s="34"/>
      <c r="P183" s="34"/>
      <c r="Q183" s="34"/>
      <c r="R183" s="34"/>
      <c r="S183" s="34"/>
    </row>
    <row r="184" s="2" customFormat="1" ht="19" customHeight="1" spans="1:19">
      <c r="A184" s="29">
        <v>180</v>
      </c>
      <c r="B184" s="29" t="s">
        <v>298</v>
      </c>
      <c r="C184" s="29">
        <v>131.87</v>
      </c>
      <c r="D184" s="30">
        <v>30</v>
      </c>
      <c r="E184" s="30">
        <f t="shared" ref="E184:E188" si="43">F184</f>
        <v>3956.1</v>
      </c>
      <c r="F184" s="31">
        <f t="shared" ref="F184:F188" si="44">C184*D184</f>
        <v>3956.1</v>
      </c>
      <c r="G184" s="32">
        <v>3956.1</v>
      </c>
      <c r="H184" s="33">
        <f t="shared" si="30"/>
        <v>1</v>
      </c>
      <c r="I184" s="32"/>
      <c r="J184" s="29" t="s">
        <v>554</v>
      </c>
      <c r="K184" s="29" t="s">
        <v>21</v>
      </c>
      <c r="L184" s="47">
        <v>44145</v>
      </c>
      <c r="M184" s="29"/>
      <c r="N184" s="29"/>
      <c r="O184" s="29"/>
      <c r="P184" s="29"/>
      <c r="Q184" s="29"/>
      <c r="R184" s="29"/>
      <c r="S184" s="29"/>
    </row>
    <row r="185" s="2" customFormat="1" ht="27" customHeight="1" spans="1:19">
      <c r="A185" s="29">
        <v>181</v>
      </c>
      <c r="B185" s="29" t="s">
        <v>299</v>
      </c>
      <c r="C185" s="29">
        <v>266.01</v>
      </c>
      <c r="D185" s="30">
        <v>30</v>
      </c>
      <c r="E185" s="30">
        <f t="shared" si="43"/>
        <v>7980.3</v>
      </c>
      <c r="F185" s="31">
        <f t="shared" si="44"/>
        <v>7980.3</v>
      </c>
      <c r="G185" s="32">
        <v>7980.3</v>
      </c>
      <c r="H185" s="33">
        <f t="shared" si="30"/>
        <v>1</v>
      </c>
      <c r="I185" s="32"/>
      <c r="J185" s="29" t="s">
        <v>554</v>
      </c>
      <c r="K185" s="29" t="s">
        <v>45</v>
      </c>
      <c r="L185" s="47">
        <v>44158</v>
      </c>
      <c r="M185" s="29"/>
      <c r="N185" s="29" t="s">
        <v>565</v>
      </c>
      <c r="O185" s="381" t="s">
        <v>566</v>
      </c>
      <c r="P185" s="47"/>
      <c r="Q185" s="29"/>
      <c r="R185" s="29"/>
      <c r="S185" s="29"/>
    </row>
    <row r="186" s="2" customFormat="1" ht="26" customHeight="1" spans="1:19">
      <c r="A186" s="29">
        <v>182</v>
      </c>
      <c r="B186" s="29" t="s">
        <v>300</v>
      </c>
      <c r="C186" s="29">
        <v>167.66</v>
      </c>
      <c r="D186" s="30">
        <v>30</v>
      </c>
      <c r="E186" s="30">
        <f t="shared" si="43"/>
        <v>5029.8</v>
      </c>
      <c r="F186" s="31">
        <f t="shared" si="44"/>
        <v>5029.8</v>
      </c>
      <c r="G186" s="32">
        <f>F186</f>
        <v>5029.8</v>
      </c>
      <c r="H186" s="33">
        <f t="shared" si="30"/>
        <v>1</v>
      </c>
      <c r="I186" s="32"/>
      <c r="J186" s="29" t="s">
        <v>554</v>
      </c>
      <c r="K186" s="29" t="s">
        <v>21</v>
      </c>
      <c r="L186" s="47">
        <v>44061</v>
      </c>
      <c r="M186" s="29"/>
      <c r="N186" s="29" t="s">
        <v>686</v>
      </c>
      <c r="O186" s="29"/>
      <c r="P186" s="47"/>
      <c r="Q186" s="29"/>
      <c r="R186" s="29"/>
      <c r="S186" s="29"/>
    </row>
    <row r="187" s="2" customFormat="1" ht="26" customHeight="1" spans="1:19">
      <c r="A187" s="29">
        <v>183</v>
      </c>
      <c r="B187" s="29" t="s">
        <v>302</v>
      </c>
      <c r="C187" s="29">
        <v>264.02</v>
      </c>
      <c r="D187" s="30">
        <v>30</v>
      </c>
      <c r="E187" s="30">
        <f t="shared" si="43"/>
        <v>7920.6</v>
      </c>
      <c r="F187" s="31">
        <f t="shared" si="44"/>
        <v>7920.6</v>
      </c>
      <c r="G187" s="32">
        <v>7920.6</v>
      </c>
      <c r="H187" s="33">
        <f t="shared" si="30"/>
        <v>1</v>
      </c>
      <c r="I187" s="32"/>
      <c r="J187" s="29" t="s">
        <v>554</v>
      </c>
      <c r="K187" s="29" t="s">
        <v>515</v>
      </c>
      <c r="L187" s="47">
        <v>44148</v>
      </c>
      <c r="M187" s="29"/>
      <c r="N187" s="29"/>
      <c r="O187" s="29"/>
      <c r="P187" s="29"/>
      <c r="Q187" s="29"/>
      <c r="R187" s="29"/>
      <c r="S187" s="29"/>
    </row>
    <row r="188" s="2" customFormat="1" ht="26" customHeight="1" spans="1:19">
      <c r="A188" s="29">
        <v>184</v>
      </c>
      <c r="B188" s="29" t="s">
        <v>303</v>
      </c>
      <c r="C188" s="29">
        <v>163.45</v>
      </c>
      <c r="D188" s="30">
        <v>30</v>
      </c>
      <c r="E188" s="30">
        <f t="shared" si="43"/>
        <v>4903.5</v>
      </c>
      <c r="F188" s="31">
        <f t="shared" si="44"/>
        <v>4903.5</v>
      </c>
      <c r="G188" s="32">
        <v>4903.5</v>
      </c>
      <c r="H188" s="33">
        <f t="shared" si="30"/>
        <v>1</v>
      </c>
      <c r="I188" s="32"/>
      <c r="J188" s="29" t="s">
        <v>554</v>
      </c>
      <c r="K188" s="29"/>
      <c r="L188" s="47">
        <v>44125</v>
      </c>
      <c r="M188" s="29" t="s">
        <v>687</v>
      </c>
      <c r="N188" s="29"/>
      <c r="O188" s="29"/>
      <c r="P188" s="29"/>
      <c r="Q188" s="29"/>
      <c r="R188" s="29"/>
      <c r="S188" s="29"/>
    </row>
    <row r="189" s="2" customFormat="1" ht="26" customHeight="1" spans="1:19">
      <c r="A189" s="89">
        <v>185</v>
      </c>
      <c r="B189" s="90" t="s">
        <v>305</v>
      </c>
      <c r="C189" s="89">
        <v>1025.89</v>
      </c>
      <c r="D189" s="91">
        <v>45</v>
      </c>
      <c r="E189" s="91"/>
      <c r="F189" s="92">
        <v>29160.93</v>
      </c>
      <c r="G189" s="93">
        <v>29160.93</v>
      </c>
      <c r="H189" s="33">
        <f t="shared" si="30"/>
        <v>1</v>
      </c>
      <c r="I189" s="32"/>
      <c r="J189" s="29" t="s">
        <v>554</v>
      </c>
      <c r="K189" s="29" t="s">
        <v>45</v>
      </c>
      <c r="L189" s="47">
        <v>44188</v>
      </c>
      <c r="M189" s="29"/>
      <c r="N189" s="29" t="s">
        <v>572</v>
      </c>
      <c r="O189" s="29"/>
      <c r="P189" s="29"/>
      <c r="Q189" s="29"/>
      <c r="R189" s="29"/>
      <c r="S189" s="29"/>
    </row>
    <row r="190" s="2" customFormat="1" spans="1:19">
      <c r="A190" s="29">
        <v>186</v>
      </c>
      <c r="B190" s="29" t="s">
        <v>306</v>
      </c>
      <c r="C190" s="29">
        <v>322.8</v>
      </c>
      <c r="D190" s="30">
        <v>30</v>
      </c>
      <c r="E190" s="30">
        <f t="shared" ref="E190:E194" si="45">F190</f>
        <v>9684</v>
      </c>
      <c r="F190" s="31">
        <f t="shared" ref="F190:F193" si="46">C190*D190</f>
        <v>9684</v>
      </c>
      <c r="G190" s="32">
        <v>9684</v>
      </c>
      <c r="H190" s="33">
        <f t="shared" si="30"/>
        <v>1</v>
      </c>
      <c r="I190" s="32"/>
      <c r="J190" s="29" t="s">
        <v>554</v>
      </c>
      <c r="K190" s="29" t="s">
        <v>45</v>
      </c>
      <c r="L190" s="47">
        <v>44188</v>
      </c>
      <c r="M190" s="29"/>
      <c r="N190" s="29" t="s">
        <v>572</v>
      </c>
      <c r="O190" s="29" t="s">
        <v>573</v>
      </c>
      <c r="P190" s="47"/>
      <c r="Q190" s="29"/>
      <c r="R190" s="29"/>
      <c r="S190" s="29"/>
    </row>
    <row r="191" s="1" customFormat="1" spans="1:19">
      <c r="A191" s="34">
        <v>187</v>
      </c>
      <c r="B191" s="34" t="s">
        <v>307</v>
      </c>
      <c r="C191" s="34">
        <v>265.79</v>
      </c>
      <c r="D191" s="35">
        <v>30</v>
      </c>
      <c r="E191" s="35">
        <f t="shared" si="45"/>
        <v>7973.7</v>
      </c>
      <c r="F191" s="36">
        <f t="shared" si="46"/>
        <v>7973.7</v>
      </c>
      <c r="G191" s="37" t="s">
        <v>688</v>
      </c>
      <c r="H191" s="38" t="e">
        <f t="shared" si="30"/>
        <v>#VALUE!</v>
      </c>
      <c r="I191" s="37"/>
      <c r="J191" s="34"/>
      <c r="K191" s="34"/>
      <c r="L191" s="49"/>
      <c r="M191" s="34"/>
      <c r="N191" s="34"/>
      <c r="O191" s="34"/>
      <c r="P191" s="34"/>
      <c r="Q191" s="34"/>
      <c r="R191" s="34"/>
      <c r="S191" s="34"/>
    </row>
    <row r="192" s="2" customFormat="1" spans="1:19">
      <c r="A192" s="29">
        <v>188</v>
      </c>
      <c r="B192" s="29" t="s">
        <v>309</v>
      </c>
      <c r="C192" s="29">
        <v>265.93</v>
      </c>
      <c r="D192" s="30">
        <v>30</v>
      </c>
      <c r="E192" s="30">
        <f t="shared" si="45"/>
        <v>7977.9</v>
      </c>
      <c r="F192" s="31">
        <f t="shared" si="46"/>
        <v>7977.9</v>
      </c>
      <c r="G192" s="42">
        <v>7977.9</v>
      </c>
      <c r="H192" s="33">
        <f t="shared" si="30"/>
        <v>1</v>
      </c>
      <c r="I192" s="32"/>
      <c r="J192" s="29" t="s">
        <v>554</v>
      </c>
      <c r="K192" s="29" t="s">
        <v>45</v>
      </c>
      <c r="L192" s="47">
        <v>44175</v>
      </c>
      <c r="M192" s="29"/>
      <c r="N192" s="29"/>
      <c r="O192" s="29"/>
      <c r="P192" s="29"/>
      <c r="Q192" s="29"/>
      <c r="R192" s="29"/>
      <c r="S192" s="29"/>
    </row>
    <row r="193" s="2" customFormat="1" spans="1:19">
      <c r="A193" s="29">
        <v>189</v>
      </c>
      <c r="B193" s="29" t="s">
        <v>311</v>
      </c>
      <c r="C193" s="29">
        <v>323.21</v>
      </c>
      <c r="D193" s="30">
        <v>30</v>
      </c>
      <c r="E193" s="30">
        <f t="shared" si="45"/>
        <v>9696.3</v>
      </c>
      <c r="F193" s="31">
        <f t="shared" si="46"/>
        <v>9696.3</v>
      </c>
      <c r="G193" s="32">
        <v>9696.3</v>
      </c>
      <c r="H193" s="33">
        <f t="shared" si="30"/>
        <v>1</v>
      </c>
      <c r="I193" s="32"/>
      <c r="J193" s="29" t="s">
        <v>554</v>
      </c>
      <c r="K193" s="29" t="s">
        <v>45</v>
      </c>
      <c r="L193" s="47">
        <v>44188</v>
      </c>
      <c r="M193" s="29"/>
      <c r="N193" s="29" t="s">
        <v>572</v>
      </c>
      <c r="O193" s="29" t="s">
        <v>573</v>
      </c>
      <c r="P193" s="47"/>
      <c r="Q193" s="29"/>
      <c r="R193" s="29"/>
      <c r="S193" s="29"/>
    </row>
    <row r="194" s="1" customFormat="1" spans="1:19">
      <c r="A194" s="34">
        <v>190</v>
      </c>
      <c r="B194" s="34" t="s">
        <v>312</v>
      </c>
      <c r="C194" s="34">
        <v>360.83</v>
      </c>
      <c r="D194" s="35">
        <v>30</v>
      </c>
      <c r="E194" s="35">
        <f t="shared" si="45"/>
        <v>0</v>
      </c>
      <c r="F194" s="36">
        <v>0</v>
      </c>
      <c r="G194" s="37" t="s">
        <v>689</v>
      </c>
      <c r="H194" s="38">
        <v>0</v>
      </c>
      <c r="I194" s="37"/>
      <c r="J194" s="34"/>
      <c r="K194" s="34"/>
      <c r="L194" s="34"/>
      <c r="M194" s="34"/>
      <c r="N194" s="34"/>
      <c r="O194" s="34"/>
      <c r="P194" s="34"/>
      <c r="Q194" s="34"/>
      <c r="R194" s="34"/>
      <c r="S194" s="34"/>
    </row>
    <row r="195" s="2" customFormat="1" spans="1:19">
      <c r="A195" s="29">
        <v>191</v>
      </c>
      <c r="B195" s="29" t="s">
        <v>314</v>
      </c>
      <c r="C195" s="29">
        <v>307.81</v>
      </c>
      <c r="D195" s="30">
        <v>30</v>
      </c>
      <c r="E195" s="30">
        <f>D195*C195</f>
        <v>9234.3</v>
      </c>
      <c r="F195" s="31">
        <f t="shared" ref="F195:F198" si="47">E195*0.6</f>
        <v>5540.58</v>
      </c>
      <c r="G195" s="32">
        <v>5540.58</v>
      </c>
      <c r="H195" s="33">
        <f t="shared" ref="H195:H220" si="48">G195/F195</f>
        <v>1</v>
      </c>
      <c r="I195" s="32"/>
      <c r="J195" s="29" t="s">
        <v>559</v>
      </c>
      <c r="K195" s="29" t="s">
        <v>45</v>
      </c>
      <c r="L195" s="47">
        <v>44188</v>
      </c>
      <c r="M195" s="29"/>
      <c r="N195" s="29" t="s">
        <v>572</v>
      </c>
      <c r="O195" s="29" t="s">
        <v>573</v>
      </c>
      <c r="P195" s="47"/>
      <c r="Q195" s="29"/>
      <c r="R195" s="29"/>
      <c r="S195" s="29"/>
    </row>
    <row r="196" s="2" customFormat="1" spans="1:19">
      <c r="A196" s="29">
        <v>192</v>
      </c>
      <c r="B196" s="29" t="s">
        <v>315</v>
      </c>
      <c r="C196" s="29">
        <v>261.1</v>
      </c>
      <c r="D196" s="30">
        <v>30</v>
      </c>
      <c r="E196" s="30">
        <f t="shared" ref="E196:E201" si="49">F196</f>
        <v>7833</v>
      </c>
      <c r="F196" s="31">
        <f t="shared" ref="F196:F201" si="50">C196*D196</f>
        <v>7833</v>
      </c>
      <c r="G196" s="32">
        <v>7833</v>
      </c>
      <c r="H196" s="33">
        <f t="shared" si="48"/>
        <v>1</v>
      </c>
      <c r="I196" s="32"/>
      <c r="J196" s="29" t="s">
        <v>554</v>
      </c>
      <c r="K196" s="29" t="s">
        <v>45</v>
      </c>
      <c r="L196" s="47">
        <v>44188</v>
      </c>
      <c r="M196" s="29"/>
      <c r="N196" s="29" t="s">
        <v>572</v>
      </c>
      <c r="O196" s="29" t="s">
        <v>573</v>
      </c>
      <c r="P196" s="47"/>
      <c r="Q196" s="29"/>
      <c r="R196" s="29"/>
      <c r="S196" s="29"/>
    </row>
    <row r="197" s="2" customFormat="1" spans="1:19">
      <c r="A197" s="29">
        <v>193</v>
      </c>
      <c r="B197" s="29" t="s">
        <v>316</v>
      </c>
      <c r="C197" s="29">
        <v>261.23</v>
      </c>
      <c r="D197" s="30">
        <v>30</v>
      </c>
      <c r="E197" s="30">
        <f>D197*C197</f>
        <v>7836.9</v>
      </c>
      <c r="F197" s="31">
        <f t="shared" si="47"/>
        <v>4702.14</v>
      </c>
      <c r="G197" s="32">
        <v>4702.14</v>
      </c>
      <c r="H197" s="33">
        <f t="shared" si="48"/>
        <v>1</v>
      </c>
      <c r="I197" s="32"/>
      <c r="J197" s="29" t="s">
        <v>559</v>
      </c>
      <c r="K197" s="29" t="s">
        <v>45</v>
      </c>
      <c r="L197" s="47">
        <v>44188</v>
      </c>
      <c r="M197" s="29"/>
      <c r="N197" s="29" t="s">
        <v>572</v>
      </c>
      <c r="O197" s="29" t="s">
        <v>573</v>
      </c>
      <c r="P197" s="47"/>
      <c r="Q197" s="29"/>
      <c r="R197" s="29"/>
      <c r="S197" s="29"/>
    </row>
    <row r="198" s="2" customFormat="1" spans="1:19">
      <c r="A198" s="29">
        <v>194</v>
      </c>
      <c r="B198" s="29" t="s">
        <v>317</v>
      </c>
      <c r="C198" s="29">
        <v>307.3</v>
      </c>
      <c r="D198" s="30">
        <v>30</v>
      </c>
      <c r="E198" s="30">
        <v>9219</v>
      </c>
      <c r="F198" s="31">
        <f t="shared" si="47"/>
        <v>5531.4</v>
      </c>
      <c r="G198" s="32">
        <v>5531.4</v>
      </c>
      <c r="H198" s="33">
        <f t="shared" si="48"/>
        <v>1</v>
      </c>
      <c r="I198" s="32"/>
      <c r="J198" s="29" t="s">
        <v>559</v>
      </c>
      <c r="K198" s="29" t="s">
        <v>45</v>
      </c>
      <c r="L198" s="47">
        <v>44188</v>
      </c>
      <c r="M198" s="29"/>
      <c r="N198" s="29" t="s">
        <v>572</v>
      </c>
      <c r="O198" s="29" t="s">
        <v>573</v>
      </c>
      <c r="P198" s="47"/>
      <c r="Q198" s="29"/>
      <c r="R198" s="29"/>
      <c r="S198" s="29"/>
    </row>
    <row r="199" s="1" customFormat="1" spans="1:19">
      <c r="A199" s="34">
        <v>195</v>
      </c>
      <c r="B199" s="39" t="s">
        <v>318</v>
      </c>
      <c r="C199" s="34">
        <v>344.16</v>
      </c>
      <c r="D199" s="35">
        <v>30</v>
      </c>
      <c r="E199" s="35">
        <v>10324.8</v>
      </c>
      <c r="F199" s="36">
        <v>0</v>
      </c>
      <c r="G199" s="37"/>
      <c r="H199" s="38" t="e">
        <f t="shared" si="48"/>
        <v>#DIV/0!</v>
      </c>
      <c r="I199" s="37"/>
      <c r="J199" s="34"/>
      <c r="K199" s="34"/>
      <c r="L199" s="49"/>
      <c r="M199" s="34"/>
      <c r="N199" s="34"/>
      <c r="O199" s="34"/>
      <c r="P199" s="34"/>
      <c r="Q199" s="34"/>
      <c r="R199" s="34"/>
      <c r="S199" s="34"/>
    </row>
    <row r="200" s="2" customFormat="1" spans="1:19">
      <c r="A200" s="29">
        <v>196</v>
      </c>
      <c r="B200" s="29" t="s">
        <v>319</v>
      </c>
      <c r="C200" s="29">
        <v>287.35</v>
      </c>
      <c r="D200" s="30">
        <v>30</v>
      </c>
      <c r="E200" s="30">
        <f t="shared" si="49"/>
        <v>8620.5</v>
      </c>
      <c r="F200" s="31">
        <f t="shared" si="50"/>
        <v>8620.5</v>
      </c>
      <c r="G200" s="32">
        <v>8620.5</v>
      </c>
      <c r="H200" s="33">
        <f t="shared" si="48"/>
        <v>1</v>
      </c>
      <c r="I200" s="32"/>
      <c r="J200" s="29" t="s">
        <v>554</v>
      </c>
      <c r="K200" s="29" t="s">
        <v>45</v>
      </c>
      <c r="L200" s="47">
        <v>44188</v>
      </c>
      <c r="M200" s="29"/>
      <c r="N200" s="29" t="s">
        <v>572</v>
      </c>
      <c r="O200" s="29" t="s">
        <v>573</v>
      </c>
      <c r="P200" s="47"/>
      <c r="Q200" s="29"/>
      <c r="R200" s="29"/>
      <c r="S200" s="29"/>
    </row>
    <row r="201" s="1" customFormat="1" spans="1:19">
      <c r="A201" s="34">
        <v>197</v>
      </c>
      <c r="B201" s="34" t="s">
        <v>320</v>
      </c>
      <c r="C201" s="34">
        <v>287.49</v>
      </c>
      <c r="D201" s="35">
        <v>30</v>
      </c>
      <c r="E201" s="35">
        <f t="shared" si="49"/>
        <v>8624.7</v>
      </c>
      <c r="F201" s="36">
        <f t="shared" si="50"/>
        <v>8624.7</v>
      </c>
      <c r="G201" s="37"/>
      <c r="H201" s="38">
        <f t="shared" si="48"/>
        <v>0</v>
      </c>
      <c r="I201" s="37"/>
      <c r="J201" s="34"/>
      <c r="K201" s="34"/>
      <c r="L201" s="49"/>
      <c r="M201" s="34"/>
      <c r="N201" s="96" t="s">
        <v>690</v>
      </c>
      <c r="O201" s="96" t="s">
        <v>691</v>
      </c>
      <c r="P201" s="97"/>
      <c r="Q201" s="61"/>
      <c r="R201" s="34"/>
      <c r="S201" s="34"/>
    </row>
    <row r="202" s="2" customFormat="1" spans="1:19">
      <c r="A202" s="89">
        <v>198</v>
      </c>
      <c r="B202" s="89" t="s">
        <v>321</v>
      </c>
      <c r="C202" s="89">
        <v>342.3</v>
      </c>
      <c r="D202" s="91">
        <v>30</v>
      </c>
      <c r="E202" s="91">
        <v>10269</v>
      </c>
      <c r="F202" s="92">
        <f>E202*0.6</f>
        <v>6161.4</v>
      </c>
      <c r="G202" s="90">
        <v>6161.4</v>
      </c>
      <c r="H202" s="33">
        <f t="shared" si="48"/>
        <v>1</v>
      </c>
      <c r="I202" s="32"/>
      <c r="J202" s="29" t="s">
        <v>559</v>
      </c>
      <c r="K202" s="29" t="s">
        <v>45</v>
      </c>
      <c r="L202" s="47">
        <v>44188</v>
      </c>
      <c r="M202" s="29"/>
      <c r="N202" s="29" t="s">
        <v>572</v>
      </c>
      <c r="O202" s="29" t="s">
        <v>573</v>
      </c>
      <c r="P202" s="47"/>
      <c r="Q202" s="29"/>
      <c r="R202" s="29"/>
      <c r="S202" s="29"/>
    </row>
    <row r="203" s="2" customFormat="1" spans="1:19">
      <c r="A203" s="29">
        <v>199</v>
      </c>
      <c r="B203" s="29" t="s">
        <v>322</v>
      </c>
      <c r="C203" s="29">
        <v>380.43</v>
      </c>
      <c r="D203" s="30">
        <v>30</v>
      </c>
      <c r="E203" s="30">
        <v>11412.9</v>
      </c>
      <c r="F203" s="31">
        <f>E203*0.6</f>
        <v>6847.74</v>
      </c>
      <c r="G203" s="32">
        <v>6847.74</v>
      </c>
      <c r="H203" s="33">
        <f t="shared" si="48"/>
        <v>1</v>
      </c>
      <c r="I203" s="32" t="s">
        <v>157</v>
      </c>
      <c r="J203" s="29" t="s">
        <v>559</v>
      </c>
      <c r="K203" s="29" t="s">
        <v>45</v>
      </c>
      <c r="L203" s="47">
        <v>44140</v>
      </c>
      <c r="M203" s="29"/>
      <c r="N203" s="29"/>
      <c r="O203" s="29"/>
      <c r="P203" s="47"/>
      <c r="Q203" s="29"/>
      <c r="R203" s="29"/>
      <c r="S203" s="29"/>
    </row>
    <row r="204" s="2" customFormat="1" spans="1:19">
      <c r="A204" s="29">
        <v>200</v>
      </c>
      <c r="B204" s="29" t="s">
        <v>325</v>
      </c>
      <c r="C204" s="29">
        <v>335.91</v>
      </c>
      <c r="D204" s="30">
        <v>30</v>
      </c>
      <c r="E204" s="30">
        <f t="shared" ref="E204:E206" si="51">F204</f>
        <v>10077.3</v>
      </c>
      <c r="F204" s="31">
        <f t="shared" ref="F204:F206" si="52">C204*D204</f>
        <v>10077.3</v>
      </c>
      <c r="G204" s="32">
        <v>10077.3</v>
      </c>
      <c r="H204" s="33">
        <f t="shared" si="48"/>
        <v>1</v>
      </c>
      <c r="I204" s="32"/>
      <c r="J204" s="29" t="s">
        <v>554</v>
      </c>
      <c r="K204" s="29" t="s">
        <v>45</v>
      </c>
      <c r="L204" s="47">
        <v>44147</v>
      </c>
      <c r="M204" s="29"/>
      <c r="N204" s="32" t="s">
        <v>692</v>
      </c>
      <c r="O204" s="32" t="s">
        <v>693</v>
      </c>
      <c r="P204" s="47"/>
      <c r="Q204" s="29"/>
      <c r="R204" s="29"/>
      <c r="S204" s="29"/>
    </row>
    <row r="205" s="2" customFormat="1" spans="1:19">
      <c r="A205" s="29">
        <v>201</v>
      </c>
      <c r="B205" s="29" t="s">
        <v>326</v>
      </c>
      <c r="C205" s="29">
        <v>284.52</v>
      </c>
      <c r="D205" s="30">
        <v>30</v>
      </c>
      <c r="E205" s="30">
        <f t="shared" si="51"/>
        <v>8535.6</v>
      </c>
      <c r="F205" s="31">
        <f t="shared" si="52"/>
        <v>8535.6</v>
      </c>
      <c r="G205" s="32">
        <v>6800</v>
      </c>
      <c r="H205" s="33">
        <f t="shared" si="48"/>
        <v>0.796663386288017</v>
      </c>
      <c r="I205" s="32"/>
      <c r="J205" s="29" t="s">
        <v>559</v>
      </c>
      <c r="K205" s="29" t="s">
        <v>21</v>
      </c>
      <c r="L205" s="47">
        <v>44190</v>
      </c>
      <c r="M205" s="29"/>
      <c r="N205" s="29"/>
      <c r="O205" s="29"/>
      <c r="P205" s="47"/>
      <c r="Q205" s="29"/>
      <c r="R205" s="29"/>
      <c r="S205" s="29" t="s">
        <v>536</v>
      </c>
    </row>
    <row r="206" s="2" customFormat="1" spans="1:19">
      <c r="A206" s="29">
        <v>202</v>
      </c>
      <c r="B206" s="29" t="s">
        <v>329</v>
      </c>
      <c r="C206" s="29">
        <v>284.66</v>
      </c>
      <c r="D206" s="30">
        <v>30</v>
      </c>
      <c r="E206" s="30">
        <f t="shared" si="51"/>
        <v>8539.8</v>
      </c>
      <c r="F206" s="31">
        <f t="shared" si="52"/>
        <v>8539.8</v>
      </c>
      <c r="G206" s="32">
        <v>8539.8</v>
      </c>
      <c r="H206" s="33">
        <f t="shared" si="48"/>
        <v>1</v>
      </c>
      <c r="I206" s="32"/>
      <c r="J206" s="29" t="s">
        <v>554</v>
      </c>
      <c r="K206" s="29" t="s">
        <v>45</v>
      </c>
      <c r="L206" s="47">
        <v>44188</v>
      </c>
      <c r="M206" s="29"/>
      <c r="N206" s="29" t="s">
        <v>572</v>
      </c>
      <c r="O206" s="29" t="s">
        <v>573</v>
      </c>
      <c r="P206" s="47"/>
      <c r="Q206" s="29"/>
      <c r="R206" s="29"/>
      <c r="S206" s="29"/>
    </row>
    <row r="207" s="2" customFormat="1" spans="1:19">
      <c r="A207" s="29">
        <v>203</v>
      </c>
      <c r="B207" s="29" t="s">
        <v>330</v>
      </c>
      <c r="C207" s="29">
        <v>335.4</v>
      </c>
      <c r="D207" s="30">
        <v>30</v>
      </c>
      <c r="E207" s="30">
        <v>10062</v>
      </c>
      <c r="F207" s="31">
        <v>6037.2</v>
      </c>
      <c r="G207" s="32">
        <v>6037.2</v>
      </c>
      <c r="H207" s="33">
        <f t="shared" si="48"/>
        <v>1</v>
      </c>
      <c r="I207" s="32" t="s">
        <v>694</v>
      </c>
      <c r="J207" s="29" t="s">
        <v>559</v>
      </c>
      <c r="K207" s="29" t="s">
        <v>21</v>
      </c>
      <c r="L207" s="47">
        <v>44141</v>
      </c>
      <c r="M207" s="29"/>
      <c r="N207" s="29"/>
      <c r="O207" s="29"/>
      <c r="P207" s="29"/>
      <c r="Q207" s="29"/>
      <c r="R207" s="29"/>
      <c r="S207" s="29"/>
    </row>
    <row r="208" s="2" customFormat="1" ht="21" customHeight="1" spans="1:19">
      <c r="A208" s="29">
        <v>204</v>
      </c>
      <c r="B208" s="29" t="s">
        <v>332</v>
      </c>
      <c r="C208" s="29">
        <v>344.16</v>
      </c>
      <c r="D208" s="30">
        <v>30</v>
      </c>
      <c r="E208" s="30">
        <f t="shared" ref="E208:E211" si="53">F208</f>
        <v>10324.8</v>
      </c>
      <c r="F208" s="31">
        <f t="shared" ref="F208:F211" si="54">C208*D208</f>
        <v>10324.8</v>
      </c>
      <c r="G208" s="32">
        <v>10324.8</v>
      </c>
      <c r="H208" s="33">
        <f t="shared" si="48"/>
        <v>1</v>
      </c>
      <c r="I208" s="32"/>
      <c r="J208" s="29"/>
      <c r="K208" s="29"/>
      <c r="L208" s="29"/>
      <c r="M208" s="29"/>
      <c r="N208" s="29" t="s">
        <v>695</v>
      </c>
      <c r="O208" s="29" t="s">
        <v>696</v>
      </c>
      <c r="P208" s="29"/>
      <c r="Q208" s="29"/>
      <c r="R208" s="29"/>
      <c r="S208" s="29"/>
    </row>
    <row r="209" s="2" customFormat="1" spans="1:19">
      <c r="A209" s="29">
        <v>205</v>
      </c>
      <c r="B209" s="29" t="s">
        <v>333</v>
      </c>
      <c r="C209" s="29">
        <v>287.35</v>
      </c>
      <c r="D209" s="30">
        <v>30</v>
      </c>
      <c r="E209" s="30">
        <f t="shared" si="53"/>
        <v>8620.5</v>
      </c>
      <c r="F209" s="31">
        <f t="shared" si="54"/>
        <v>8620.5</v>
      </c>
      <c r="G209" s="32">
        <v>8620.5</v>
      </c>
      <c r="H209" s="33">
        <f t="shared" si="48"/>
        <v>1</v>
      </c>
      <c r="I209" s="32"/>
      <c r="J209" s="29"/>
      <c r="K209" s="29"/>
      <c r="L209" s="47">
        <v>44139</v>
      </c>
      <c r="M209" s="29" t="s">
        <v>697</v>
      </c>
      <c r="N209" s="29"/>
      <c r="O209" s="29"/>
      <c r="P209" s="47"/>
      <c r="Q209" s="29"/>
      <c r="R209" s="29"/>
      <c r="S209" s="29"/>
    </row>
    <row r="210" s="2" customFormat="1" ht="19" customHeight="1" spans="1:19">
      <c r="A210" s="29">
        <v>206</v>
      </c>
      <c r="B210" s="29" t="s">
        <v>334</v>
      </c>
      <c r="C210" s="29">
        <v>287.49</v>
      </c>
      <c r="D210" s="30">
        <v>30</v>
      </c>
      <c r="E210" s="30">
        <f t="shared" si="53"/>
        <v>8624.7</v>
      </c>
      <c r="F210" s="31">
        <f t="shared" si="54"/>
        <v>8624.7</v>
      </c>
      <c r="G210" s="32">
        <v>8624.7</v>
      </c>
      <c r="H210" s="33">
        <f t="shared" si="48"/>
        <v>1</v>
      </c>
      <c r="I210" s="32"/>
      <c r="J210" s="29" t="s">
        <v>554</v>
      </c>
      <c r="K210" s="29" t="s">
        <v>45</v>
      </c>
      <c r="L210" s="47">
        <v>44143</v>
      </c>
      <c r="M210" s="29"/>
      <c r="N210" s="29"/>
      <c r="O210" s="29"/>
      <c r="P210" s="29"/>
      <c r="Q210" s="29"/>
      <c r="R210" s="29"/>
      <c r="S210" s="29"/>
    </row>
    <row r="211" s="1" customFormat="1" ht="19" customHeight="1" spans="1:19">
      <c r="A211" s="34">
        <v>207</v>
      </c>
      <c r="B211" s="34" t="s">
        <v>335</v>
      </c>
      <c r="C211" s="34">
        <v>342.3</v>
      </c>
      <c r="D211" s="35">
        <v>30</v>
      </c>
      <c r="E211" s="35">
        <f t="shared" si="53"/>
        <v>10269</v>
      </c>
      <c r="F211" s="36">
        <f t="shared" si="54"/>
        <v>10269</v>
      </c>
      <c r="G211" s="99" t="s">
        <v>688</v>
      </c>
      <c r="H211" s="38" t="e">
        <f t="shared" si="48"/>
        <v>#VALUE!</v>
      </c>
      <c r="I211" s="37"/>
      <c r="J211" s="34"/>
      <c r="K211" s="34"/>
      <c r="L211" s="49"/>
      <c r="M211" s="34"/>
      <c r="N211" s="34"/>
      <c r="O211" s="34"/>
      <c r="P211" s="34"/>
      <c r="Q211" s="34"/>
      <c r="R211" s="34"/>
      <c r="S211" s="34"/>
    </row>
    <row r="212" s="2" customFormat="1" ht="19" customHeight="1" spans="1:19">
      <c r="A212" s="29">
        <v>208</v>
      </c>
      <c r="B212" s="29" t="s">
        <v>336</v>
      </c>
      <c r="C212" s="29">
        <v>380.43</v>
      </c>
      <c r="D212" s="30">
        <v>30</v>
      </c>
      <c r="E212" s="30">
        <v>11412.9</v>
      </c>
      <c r="F212" s="31">
        <f>E212*0.6</f>
        <v>6847.74</v>
      </c>
      <c r="G212" s="32">
        <v>6847.74</v>
      </c>
      <c r="H212" s="33">
        <f t="shared" si="48"/>
        <v>1</v>
      </c>
      <c r="I212" s="32" t="s">
        <v>244</v>
      </c>
      <c r="J212" s="29" t="s">
        <v>559</v>
      </c>
      <c r="K212" s="29" t="s">
        <v>45</v>
      </c>
      <c r="L212" s="47">
        <v>44181</v>
      </c>
      <c r="M212" s="29"/>
      <c r="N212" s="32" t="s">
        <v>698</v>
      </c>
      <c r="O212" s="32" t="s">
        <v>699</v>
      </c>
      <c r="P212" s="47"/>
      <c r="Q212" s="29"/>
      <c r="R212" s="29"/>
      <c r="S212" s="29"/>
    </row>
    <row r="213" s="2" customFormat="1" ht="19" customHeight="1" spans="1:19">
      <c r="A213" s="29">
        <v>209</v>
      </c>
      <c r="B213" s="29" t="s">
        <v>338</v>
      </c>
      <c r="C213" s="29">
        <v>335.91</v>
      </c>
      <c r="D213" s="30">
        <v>30</v>
      </c>
      <c r="E213" s="30">
        <v>10077.3</v>
      </c>
      <c r="F213" s="31">
        <f t="shared" ref="F213:F218" si="55">C213*D213</f>
        <v>10077.3</v>
      </c>
      <c r="G213" s="32">
        <v>10077.3</v>
      </c>
      <c r="H213" s="33">
        <f t="shared" si="48"/>
        <v>1</v>
      </c>
      <c r="I213" s="32"/>
      <c r="J213" s="29" t="s">
        <v>554</v>
      </c>
      <c r="K213" s="29" t="s">
        <v>561</v>
      </c>
      <c r="L213" s="47">
        <v>44170</v>
      </c>
      <c r="M213" s="29"/>
      <c r="N213" s="29"/>
      <c r="O213" s="29"/>
      <c r="P213" s="29"/>
      <c r="Q213" s="29"/>
      <c r="R213" s="29"/>
      <c r="S213" s="29"/>
    </row>
    <row r="214" s="2" customFormat="1" spans="1:19">
      <c r="A214" s="29">
        <v>210</v>
      </c>
      <c r="B214" s="29" t="s">
        <v>339</v>
      </c>
      <c r="C214" s="29">
        <v>284.52</v>
      </c>
      <c r="D214" s="30">
        <v>30</v>
      </c>
      <c r="E214" s="30">
        <f>D214*C214</f>
        <v>8535.6</v>
      </c>
      <c r="F214" s="31">
        <v>5121.36</v>
      </c>
      <c r="G214" s="32">
        <v>5121.36</v>
      </c>
      <c r="H214" s="33">
        <f t="shared" si="48"/>
        <v>1</v>
      </c>
      <c r="I214" s="32"/>
      <c r="J214" s="29" t="s">
        <v>559</v>
      </c>
      <c r="K214" s="29" t="s">
        <v>45</v>
      </c>
      <c r="L214" s="47">
        <v>44137</v>
      </c>
      <c r="M214" s="29" t="s">
        <v>157</v>
      </c>
      <c r="N214" s="29"/>
      <c r="O214" s="29"/>
      <c r="P214" s="29"/>
      <c r="Q214" s="29"/>
      <c r="R214" s="29"/>
      <c r="S214" s="29"/>
    </row>
    <row r="215" s="2" customFormat="1" spans="1:19">
      <c r="A215" s="29">
        <v>211</v>
      </c>
      <c r="B215" s="29" t="s">
        <v>341</v>
      </c>
      <c r="C215" s="29">
        <v>284.66</v>
      </c>
      <c r="D215" s="30">
        <v>30</v>
      </c>
      <c r="E215" s="30">
        <f t="shared" ref="E215:E218" si="56">F215</f>
        <v>8539.8</v>
      </c>
      <c r="F215" s="31">
        <f t="shared" si="55"/>
        <v>8539.8</v>
      </c>
      <c r="G215" s="32">
        <v>8539.8</v>
      </c>
      <c r="H215" s="33">
        <f t="shared" si="48"/>
        <v>1</v>
      </c>
      <c r="I215" s="32"/>
      <c r="J215" s="29" t="s">
        <v>554</v>
      </c>
      <c r="K215" s="29" t="s">
        <v>45</v>
      </c>
      <c r="L215" s="47">
        <v>44167</v>
      </c>
      <c r="M215" s="29"/>
      <c r="N215" s="29" t="s">
        <v>651</v>
      </c>
      <c r="O215" s="29" t="s">
        <v>652</v>
      </c>
      <c r="P215" s="47"/>
      <c r="Q215" s="29"/>
      <c r="R215" s="29"/>
      <c r="S215" s="29"/>
    </row>
    <row r="216" s="2" customFormat="1" spans="1:19">
      <c r="A216" s="29">
        <v>212</v>
      </c>
      <c r="B216" s="29" t="s">
        <v>342</v>
      </c>
      <c r="C216" s="29">
        <v>335.4</v>
      </c>
      <c r="D216" s="30">
        <v>30</v>
      </c>
      <c r="E216" s="30">
        <f t="shared" si="56"/>
        <v>10062</v>
      </c>
      <c r="F216" s="31">
        <f t="shared" si="55"/>
        <v>10062</v>
      </c>
      <c r="G216" s="32">
        <v>10062</v>
      </c>
      <c r="H216" s="33">
        <f t="shared" si="48"/>
        <v>1</v>
      </c>
      <c r="I216" s="32"/>
      <c r="J216" s="29" t="s">
        <v>554</v>
      </c>
      <c r="K216" s="29" t="s">
        <v>45</v>
      </c>
      <c r="L216" s="47">
        <v>44151</v>
      </c>
      <c r="M216" s="29"/>
      <c r="N216" s="29" t="s">
        <v>700</v>
      </c>
      <c r="O216" s="29" t="s">
        <v>701</v>
      </c>
      <c r="P216" s="29"/>
      <c r="Q216" s="29"/>
      <c r="R216" s="29"/>
      <c r="S216" s="29"/>
    </row>
    <row r="217" s="2" customFormat="1" spans="1:19">
      <c r="A217" s="29">
        <v>213</v>
      </c>
      <c r="B217" s="29" t="s">
        <v>343</v>
      </c>
      <c r="C217" s="29">
        <v>344.16</v>
      </c>
      <c r="D217" s="30">
        <v>30</v>
      </c>
      <c r="E217" s="30">
        <f t="shared" si="56"/>
        <v>10324.8</v>
      </c>
      <c r="F217" s="31">
        <f t="shared" si="55"/>
        <v>10324.8</v>
      </c>
      <c r="G217" s="42">
        <v>10324.8</v>
      </c>
      <c r="H217" s="33">
        <f t="shared" si="48"/>
        <v>1</v>
      </c>
      <c r="I217" s="32"/>
      <c r="J217" s="29" t="s">
        <v>554</v>
      </c>
      <c r="K217" s="29" t="s">
        <v>45</v>
      </c>
      <c r="L217" s="47">
        <v>44165</v>
      </c>
      <c r="M217" s="29"/>
      <c r="N217" s="29"/>
      <c r="O217" s="29"/>
      <c r="P217" s="29"/>
      <c r="Q217" s="29"/>
      <c r="R217" s="29"/>
      <c r="S217" s="29"/>
    </row>
    <row r="218" s="2" customFormat="1" spans="1:19">
      <c r="A218" s="29">
        <v>214</v>
      </c>
      <c r="B218" s="32" t="s">
        <v>344</v>
      </c>
      <c r="C218" s="29">
        <v>287.35</v>
      </c>
      <c r="D218" s="30">
        <v>30</v>
      </c>
      <c r="E218" s="30">
        <f t="shared" si="56"/>
        <v>8620.5</v>
      </c>
      <c r="F218" s="31">
        <f t="shared" si="55"/>
        <v>8620.5</v>
      </c>
      <c r="G218" s="32">
        <v>8620.5</v>
      </c>
      <c r="H218" s="33">
        <f t="shared" si="48"/>
        <v>1</v>
      </c>
      <c r="I218" s="32"/>
      <c r="J218" s="29" t="s">
        <v>554</v>
      </c>
      <c r="K218" s="29" t="s">
        <v>45</v>
      </c>
      <c r="L218" s="47">
        <v>44181</v>
      </c>
      <c r="M218" s="29"/>
      <c r="N218" s="32" t="s">
        <v>698</v>
      </c>
      <c r="O218" s="32" t="s">
        <v>699</v>
      </c>
      <c r="P218" s="47"/>
      <c r="Q218" s="29"/>
      <c r="R218" s="29"/>
      <c r="S218" s="29"/>
    </row>
    <row r="219" s="1" customFormat="1" spans="1:19">
      <c r="A219" s="34">
        <v>215</v>
      </c>
      <c r="B219" s="34" t="s">
        <v>345</v>
      </c>
      <c r="C219" s="34">
        <v>287.49</v>
      </c>
      <c r="D219" s="35">
        <v>30</v>
      </c>
      <c r="E219" s="35">
        <v>8624.7</v>
      </c>
      <c r="F219" s="36">
        <f>E219*0.6</f>
        <v>5174.82</v>
      </c>
      <c r="G219" s="37" t="s">
        <v>636</v>
      </c>
      <c r="H219" s="38" t="e">
        <f t="shared" si="48"/>
        <v>#VALUE!</v>
      </c>
      <c r="I219" s="37" t="s">
        <v>244</v>
      </c>
      <c r="J219" s="34"/>
      <c r="K219" s="34"/>
      <c r="L219" s="34"/>
      <c r="M219" s="34"/>
      <c r="N219" s="34"/>
      <c r="O219" s="34"/>
      <c r="P219" s="34"/>
      <c r="Q219" s="34"/>
      <c r="R219" s="34"/>
      <c r="S219" s="34"/>
    </row>
    <row r="220" s="2" customFormat="1" spans="1:19">
      <c r="A220" s="29">
        <v>216</v>
      </c>
      <c r="B220" s="29" t="s">
        <v>346</v>
      </c>
      <c r="C220" s="29">
        <v>342.25</v>
      </c>
      <c r="D220" s="30">
        <v>30</v>
      </c>
      <c r="E220" s="30">
        <f t="shared" ref="E220:E223" si="57">F220</f>
        <v>10267.5</v>
      </c>
      <c r="F220" s="31">
        <f t="shared" ref="F220:F224" si="58">C220*D220</f>
        <v>10267.5</v>
      </c>
      <c r="G220" s="32">
        <v>10267.5</v>
      </c>
      <c r="H220" s="33">
        <f t="shared" si="48"/>
        <v>1</v>
      </c>
      <c r="I220" s="32"/>
      <c r="J220" s="29" t="s">
        <v>554</v>
      </c>
      <c r="K220" s="29" t="s">
        <v>21</v>
      </c>
      <c r="L220" s="47">
        <v>44146</v>
      </c>
      <c r="M220" s="29"/>
      <c r="N220" s="29"/>
      <c r="O220" s="29"/>
      <c r="P220" s="29"/>
      <c r="Q220" s="29"/>
      <c r="R220" s="29"/>
      <c r="S220" s="29"/>
    </row>
    <row r="221" s="1" customFormat="1" spans="1:19">
      <c r="A221" s="34">
        <v>217</v>
      </c>
      <c r="B221" s="34" t="s">
        <v>347</v>
      </c>
      <c r="C221" s="34">
        <v>380.43</v>
      </c>
      <c r="D221" s="35">
        <v>30</v>
      </c>
      <c r="E221" s="35">
        <v>0</v>
      </c>
      <c r="F221" s="36">
        <v>0</v>
      </c>
      <c r="G221" s="37" t="s">
        <v>689</v>
      </c>
      <c r="H221" s="38">
        <v>0</v>
      </c>
      <c r="I221" s="37"/>
      <c r="J221" s="34"/>
      <c r="K221" s="34"/>
      <c r="L221" s="34"/>
      <c r="M221" s="34"/>
      <c r="N221" s="34"/>
      <c r="O221" s="34"/>
      <c r="P221" s="34"/>
      <c r="Q221" s="34"/>
      <c r="R221" s="34"/>
      <c r="S221" s="34"/>
    </row>
    <row r="222" s="2" customFormat="1" spans="1:19">
      <c r="A222" s="29">
        <v>218</v>
      </c>
      <c r="B222" s="29" t="s">
        <v>348</v>
      </c>
      <c r="C222" s="29">
        <v>335.91</v>
      </c>
      <c r="D222" s="30">
        <v>30</v>
      </c>
      <c r="E222" s="30">
        <f t="shared" si="57"/>
        <v>10077.3</v>
      </c>
      <c r="F222" s="31">
        <f t="shared" si="58"/>
        <v>10077.3</v>
      </c>
      <c r="G222" s="32">
        <v>10077.3</v>
      </c>
      <c r="H222" s="33">
        <f t="shared" ref="H222:H229" si="59">G222/F222</f>
        <v>1</v>
      </c>
      <c r="I222" s="32"/>
      <c r="J222" s="29" t="s">
        <v>554</v>
      </c>
      <c r="K222" s="29" t="s">
        <v>515</v>
      </c>
      <c r="L222" s="47">
        <v>44166</v>
      </c>
      <c r="M222" s="29"/>
      <c r="N222" s="29"/>
      <c r="O222" s="29"/>
      <c r="P222" s="29"/>
      <c r="Q222" s="29"/>
      <c r="R222" s="29"/>
      <c r="S222" s="29"/>
    </row>
    <row r="223" s="1" customFormat="1" spans="1:19">
      <c r="A223" s="34">
        <v>219</v>
      </c>
      <c r="B223" s="34" t="s">
        <v>349</v>
      </c>
      <c r="C223" s="34">
        <v>284.52</v>
      </c>
      <c r="D223" s="35">
        <v>30</v>
      </c>
      <c r="E223" s="35">
        <f t="shared" si="57"/>
        <v>8535.6</v>
      </c>
      <c r="F223" s="36">
        <f t="shared" si="58"/>
        <v>8535.6</v>
      </c>
      <c r="G223" s="37" t="s">
        <v>702</v>
      </c>
      <c r="H223" s="38" t="e">
        <f t="shared" si="59"/>
        <v>#VALUE!</v>
      </c>
      <c r="I223" s="37"/>
      <c r="J223" s="34"/>
      <c r="K223" s="34"/>
      <c r="L223" s="49"/>
      <c r="M223" s="34"/>
      <c r="N223" s="34"/>
      <c r="O223" s="34"/>
      <c r="P223" s="34"/>
      <c r="Q223" s="34"/>
      <c r="R223" s="34"/>
      <c r="S223" s="34"/>
    </row>
    <row r="224" s="2" customFormat="1" spans="1:19">
      <c r="A224" s="29">
        <v>220</v>
      </c>
      <c r="B224" s="29" t="s">
        <v>350</v>
      </c>
      <c r="C224" s="29">
        <v>284.66</v>
      </c>
      <c r="D224" s="30">
        <v>30</v>
      </c>
      <c r="E224" s="30">
        <v>8539.8</v>
      </c>
      <c r="F224" s="31">
        <f t="shared" si="58"/>
        <v>8539.8</v>
      </c>
      <c r="G224" s="32">
        <v>8539.8</v>
      </c>
      <c r="H224" s="33">
        <f t="shared" si="59"/>
        <v>1</v>
      </c>
      <c r="I224" s="32"/>
      <c r="J224" s="29" t="s">
        <v>554</v>
      </c>
      <c r="K224" s="29" t="s">
        <v>45</v>
      </c>
      <c r="L224" s="47">
        <v>44137</v>
      </c>
      <c r="M224" s="29"/>
      <c r="N224" s="29"/>
      <c r="O224" s="29"/>
      <c r="P224" s="29"/>
      <c r="Q224" s="29"/>
      <c r="R224" s="29"/>
      <c r="S224" s="29"/>
    </row>
    <row r="225" s="1" customFormat="1" spans="1:19">
      <c r="A225" s="34">
        <v>221</v>
      </c>
      <c r="B225" s="34" t="s">
        <v>351</v>
      </c>
      <c r="C225" s="34">
        <v>335.4</v>
      </c>
      <c r="D225" s="35">
        <v>30</v>
      </c>
      <c r="E225" s="35">
        <v>10062</v>
      </c>
      <c r="F225" s="36">
        <f>E225*0.6</f>
        <v>6037.2</v>
      </c>
      <c r="G225" s="37" t="s">
        <v>703</v>
      </c>
      <c r="H225" s="38" t="e">
        <f t="shared" si="59"/>
        <v>#VALUE!</v>
      </c>
      <c r="I225" s="37" t="s">
        <v>157</v>
      </c>
      <c r="J225" s="34"/>
      <c r="K225" s="34"/>
      <c r="L225" s="34"/>
      <c r="M225" s="34"/>
      <c r="N225" s="34"/>
      <c r="O225" s="34"/>
      <c r="P225" s="34"/>
      <c r="Q225" s="34"/>
      <c r="R225" s="34"/>
      <c r="S225" s="34"/>
    </row>
    <row r="226" s="1" customFormat="1" spans="1:19">
      <c r="A226" s="34">
        <v>222</v>
      </c>
      <c r="B226" s="34" t="s">
        <v>352</v>
      </c>
      <c r="C226" s="34">
        <v>344.16</v>
      </c>
      <c r="D226" s="35">
        <v>30</v>
      </c>
      <c r="E226" s="35">
        <f t="shared" ref="E226:E229" si="60">F226</f>
        <v>10324.8</v>
      </c>
      <c r="F226" s="36">
        <f t="shared" ref="F226:F229" si="61">C226*D226</f>
        <v>10324.8</v>
      </c>
      <c r="G226" s="37" t="s">
        <v>704</v>
      </c>
      <c r="H226" s="38" t="e">
        <f t="shared" si="59"/>
        <v>#VALUE!</v>
      </c>
      <c r="I226" s="37"/>
      <c r="J226" s="34"/>
      <c r="K226" s="34"/>
      <c r="L226" s="49"/>
      <c r="M226" s="34"/>
      <c r="N226" s="34"/>
      <c r="O226" s="34"/>
      <c r="P226" s="34"/>
      <c r="Q226" s="34"/>
      <c r="R226" s="34"/>
      <c r="S226" s="34"/>
    </row>
    <row r="227" s="2" customFormat="1" spans="1:19">
      <c r="A227" s="29">
        <v>223</v>
      </c>
      <c r="B227" s="29" t="s">
        <v>353</v>
      </c>
      <c r="C227" s="29">
        <v>287.35</v>
      </c>
      <c r="D227" s="30">
        <v>30</v>
      </c>
      <c r="E227" s="30">
        <f t="shared" si="60"/>
        <v>8620.5</v>
      </c>
      <c r="F227" s="31">
        <f t="shared" si="61"/>
        <v>8620.5</v>
      </c>
      <c r="G227" s="32">
        <v>8620.5</v>
      </c>
      <c r="H227" s="33">
        <f t="shared" si="59"/>
        <v>1</v>
      </c>
      <c r="I227" s="32"/>
      <c r="J227" s="29" t="s">
        <v>554</v>
      </c>
      <c r="K227" s="29" t="s">
        <v>45</v>
      </c>
      <c r="L227" s="47">
        <v>44188</v>
      </c>
      <c r="M227" s="29"/>
      <c r="N227" s="29" t="s">
        <v>572</v>
      </c>
      <c r="O227" s="29" t="s">
        <v>573</v>
      </c>
      <c r="P227" s="29"/>
      <c r="Q227" s="29"/>
      <c r="R227" s="29"/>
      <c r="S227" s="29"/>
    </row>
    <row r="228" s="2" customFormat="1" spans="1:19">
      <c r="A228" s="29">
        <v>224</v>
      </c>
      <c r="B228" s="29" t="s">
        <v>354</v>
      </c>
      <c r="C228" s="29">
        <v>287.49</v>
      </c>
      <c r="D228" s="30">
        <v>30</v>
      </c>
      <c r="E228" s="30">
        <f t="shared" si="60"/>
        <v>8624.7</v>
      </c>
      <c r="F228" s="31">
        <f t="shared" si="61"/>
        <v>8624.7</v>
      </c>
      <c r="G228" s="32">
        <v>8624.7</v>
      </c>
      <c r="H228" s="33">
        <f t="shared" si="59"/>
        <v>1</v>
      </c>
      <c r="I228" s="32"/>
      <c r="J228" s="29" t="s">
        <v>554</v>
      </c>
      <c r="K228" s="29" t="s">
        <v>21</v>
      </c>
      <c r="L228" s="47">
        <v>44158</v>
      </c>
      <c r="M228" s="29"/>
      <c r="N228" s="55"/>
      <c r="O228" s="29"/>
      <c r="P228" s="47"/>
      <c r="Q228" s="63"/>
      <c r="R228" s="29"/>
      <c r="S228" s="29"/>
    </row>
    <row r="229" s="2" customFormat="1" spans="1:19">
      <c r="A229" s="29">
        <v>225</v>
      </c>
      <c r="B229" s="29" t="s">
        <v>355</v>
      </c>
      <c r="C229" s="29">
        <v>342.25</v>
      </c>
      <c r="D229" s="30">
        <v>30</v>
      </c>
      <c r="E229" s="30">
        <f t="shared" si="60"/>
        <v>10267.5</v>
      </c>
      <c r="F229" s="31">
        <f t="shared" si="61"/>
        <v>10267.5</v>
      </c>
      <c r="G229" s="32">
        <v>10267.5</v>
      </c>
      <c r="H229" s="33">
        <f t="shared" si="59"/>
        <v>1</v>
      </c>
      <c r="I229" s="32"/>
      <c r="J229" s="29" t="s">
        <v>554</v>
      </c>
      <c r="K229" s="29" t="s">
        <v>561</v>
      </c>
      <c r="L229" s="47">
        <v>44134</v>
      </c>
      <c r="M229" s="29"/>
      <c r="N229" s="29"/>
      <c r="O229" s="29"/>
      <c r="P229" s="47"/>
      <c r="Q229" s="29"/>
      <c r="R229" s="29"/>
      <c r="S229" s="29" t="s">
        <v>536</v>
      </c>
    </row>
    <row r="230" s="1" customFormat="1" spans="1:19">
      <c r="A230" s="34">
        <v>226</v>
      </c>
      <c r="B230" s="34" t="s">
        <v>357</v>
      </c>
      <c r="C230" s="34">
        <v>380.43</v>
      </c>
      <c r="D230" s="35">
        <v>30</v>
      </c>
      <c r="E230" s="35">
        <v>0</v>
      </c>
      <c r="F230" s="36">
        <v>0</v>
      </c>
      <c r="G230" s="37" t="s">
        <v>689</v>
      </c>
      <c r="H230" s="38">
        <v>0</v>
      </c>
      <c r="I230" s="37"/>
      <c r="J230" s="34"/>
      <c r="K230" s="34"/>
      <c r="L230" s="34"/>
      <c r="M230" s="34"/>
      <c r="N230" s="34"/>
      <c r="O230" s="34"/>
      <c r="P230" s="34"/>
      <c r="Q230" s="34"/>
      <c r="R230" s="34"/>
      <c r="S230" s="34"/>
    </row>
    <row r="231" s="1" customFormat="1" spans="1:19">
      <c r="A231" s="34">
        <v>227</v>
      </c>
      <c r="B231" s="34" t="s">
        <v>358</v>
      </c>
      <c r="C231" s="34">
        <v>335.91</v>
      </c>
      <c r="D231" s="35">
        <v>30</v>
      </c>
      <c r="E231" s="35">
        <f t="shared" ref="E231:E236" si="62">F231</f>
        <v>10077.3</v>
      </c>
      <c r="F231" s="36">
        <f t="shared" ref="F231:F236" si="63">C231*D231</f>
        <v>10077.3</v>
      </c>
      <c r="G231" s="37" t="s">
        <v>705</v>
      </c>
      <c r="H231" s="38" t="e">
        <f t="shared" ref="H231:H238" si="64">G231/F231</f>
        <v>#VALUE!</v>
      </c>
      <c r="I231" s="37"/>
      <c r="J231" s="34"/>
      <c r="K231" s="34"/>
      <c r="L231" s="49"/>
      <c r="M231" s="34"/>
      <c r="N231" s="37" t="s">
        <v>706</v>
      </c>
      <c r="O231" s="37" t="s">
        <v>707</v>
      </c>
      <c r="P231" s="49"/>
      <c r="Q231" s="101"/>
      <c r="R231" s="34"/>
      <c r="S231" s="34"/>
    </row>
    <row r="232" s="1" customFormat="1" spans="1:19">
      <c r="A232" s="34">
        <v>228</v>
      </c>
      <c r="B232" s="34" t="s">
        <v>359</v>
      </c>
      <c r="C232" s="34">
        <v>284.52</v>
      </c>
      <c r="D232" s="35">
        <v>30</v>
      </c>
      <c r="E232" s="35">
        <f t="shared" si="62"/>
        <v>8535.6</v>
      </c>
      <c r="F232" s="36">
        <f t="shared" si="63"/>
        <v>8535.6</v>
      </c>
      <c r="G232" s="37" t="s">
        <v>708</v>
      </c>
      <c r="H232" s="38" t="e">
        <f t="shared" si="64"/>
        <v>#VALUE!</v>
      </c>
      <c r="I232" s="37"/>
      <c r="J232" s="34"/>
      <c r="K232" s="34"/>
      <c r="L232" s="49"/>
      <c r="M232" s="34"/>
      <c r="N232" s="37" t="s">
        <v>706</v>
      </c>
      <c r="O232" s="37" t="s">
        <v>707</v>
      </c>
      <c r="P232" s="49"/>
      <c r="Q232" s="101"/>
      <c r="R232" s="34"/>
      <c r="S232" s="34"/>
    </row>
    <row r="233" s="1" customFormat="1" spans="1:19">
      <c r="A233" s="34">
        <v>229</v>
      </c>
      <c r="B233" s="34" t="s">
        <v>360</v>
      </c>
      <c r="C233" s="34">
        <v>284.66</v>
      </c>
      <c r="D233" s="35">
        <v>30</v>
      </c>
      <c r="E233" s="35">
        <v>8539.8</v>
      </c>
      <c r="F233" s="36">
        <f t="shared" ref="F233:F238" si="65">E233*0.6</f>
        <v>5123.88</v>
      </c>
      <c r="G233" s="37" t="s">
        <v>361</v>
      </c>
      <c r="H233" s="38" t="e">
        <f t="shared" si="64"/>
        <v>#VALUE!</v>
      </c>
      <c r="I233" s="37" t="s">
        <v>709</v>
      </c>
      <c r="J233" s="34"/>
      <c r="K233" s="34"/>
      <c r="L233" s="34"/>
      <c r="M233" s="34"/>
      <c r="N233" s="34"/>
      <c r="O233" s="34"/>
      <c r="P233" s="34"/>
      <c r="Q233" s="34"/>
      <c r="R233" s="34"/>
      <c r="S233" s="34"/>
    </row>
    <row r="234" s="2" customFormat="1" spans="1:19">
      <c r="A234" s="29">
        <v>230</v>
      </c>
      <c r="B234" s="29" t="s">
        <v>362</v>
      </c>
      <c r="C234" s="29">
        <v>335.4</v>
      </c>
      <c r="D234" s="30">
        <v>30</v>
      </c>
      <c r="E234" s="30">
        <f t="shared" si="62"/>
        <v>10062</v>
      </c>
      <c r="F234" s="31">
        <f t="shared" si="63"/>
        <v>10062</v>
      </c>
      <c r="G234" s="32">
        <v>10062</v>
      </c>
      <c r="H234" s="33">
        <f t="shared" si="64"/>
        <v>1</v>
      </c>
      <c r="I234" s="32"/>
      <c r="J234" s="29" t="s">
        <v>554</v>
      </c>
      <c r="K234" s="29" t="s">
        <v>45</v>
      </c>
      <c r="L234" s="47">
        <v>44145</v>
      </c>
      <c r="M234" s="29"/>
      <c r="N234" s="29" t="s">
        <v>362</v>
      </c>
      <c r="O234" s="29"/>
      <c r="P234" s="54"/>
      <c r="Q234" s="62"/>
      <c r="R234" s="29"/>
      <c r="S234" s="29"/>
    </row>
    <row r="235" s="1" customFormat="1" spans="1:19">
      <c r="A235" s="34">
        <v>231</v>
      </c>
      <c r="B235" s="34" t="s">
        <v>363</v>
      </c>
      <c r="C235" s="34">
        <v>344.16</v>
      </c>
      <c r="D235" s="35">
        <v>30</v>
      </c>
      <c r="E235" s="35">
        <f t="shared" si="62"/>
        <v>10324.8</v>
      </c>
      <c r="F235" s="36">
        <f t="shared" si="63"/>
        <v>10324.8</v>
      </c>
      <c r="G235" s="37" t="s">
        <v>364</v>
      </c>
      <c r="H235" s="38" t="e">
        <f t="shared" si="64"/>
        <v>#VALUE!</v>
      </c>
      <c r="I235" s="37"/>
      <c r="J235" s="34"/>
      <c r="K235" s="34"/>
      <c r="L235" s="49"/>
      <c r="M235" s="34"/>
      <c r="N235" s="34" t="s">
        <v>710</v>
      </c>
      <c r="O235" s="34"/>
      <c r="P235" s="34"/>
      <c r="Q235" s="34"/>
      <c r="R235" s="34"/>
      <c r="S235" s="34"/>
    </row>
    <row r="236" s="2" customFormat="1" spans="1:19">
      <c r="A236" s="29">
        <v>232</v>
      </c>
      <c r="B236" s="29" t="s">
        <v>365</v>
      </c>
      <c r="C236" s="29">
        <v>287.35</v>
      </c>
      <c r="D236" s="30">
        <v>30</v>
      </c>
      <c r="E236" s="30">
        <f t="shared" si="62"/>
        <v>8620.5</v>
      </c>
      <c r="F236" s="31">
        <f t="shared" si="63"/>
        <v>8620.5</v>
      </c>
      <c r="G236" s="32">
        <v>8620.5</v>
      </c>
      <c r="H236" s="33">
        <f t="shared" si="64"/>
        <v>1</v>
      </c>
      <c r="I236" s="32"/>
      <c r="J236" s="29" t="s">
        <v>554</v>
      </c>
      <c r="K236" s="29" t="s">
        <v>45</v>
      </c>
      <c r="L236" s="47">
        <v>44179</v>
      </c>
      <c r="M236" s="29"/>
      <c r="N236" s="32" t="s">
        <v>698</v>
      </c>
      <c r="O236" s="32" t="s">
        <v>699</v>
      </c>
      <c r="P236" s="47"/>
      <c r="Q236" s="29"/>
      <c r="R236" s="29"/>
      <c r="S236" s="29"/>
    </row>
    <row r="237" s="1" customFormat="1" spans="1:19">
      <c r="A237" s="34">
        <v>233</v>
      </c>
      <c r="B237" s="34" t="s">
        <v>366</v>
      </c>
      <c r="C237" s="34">
        <v>287.49</v>
      </c>
      <c r="D237" s="35">
        <v>30</v>
      </c>
      <c r="E237" s="35">
        <v>8624.7</v>
      </c>
      <c r="F237" s="36">
        <f t="shared" si="65"/>
        <v>5174.82</v>
      </c>
      <c r="G237" s="37" t="s">
        <v>711</v>
      </c>
      <c r="H237" s="38" t="e">
        <f t="shared" si="64"/>
        <v>#VALUE!</v>
      </c>
      <c r="I237" s="37" t="s">
        <v>367</v>
      </c>
      <c r="J237" s="34"/>
      <c r="K237" s="34"/>
      <c r="L237" s="49"/>
      <c r="M237" s="34"/>
      <c r="N237" s="34"/>
      <c r="O237" s="34"/>
      <c r="Q237" s="34"/>
      <c r="R237" s="34"/>
      <c r="S237" s="34"/>
    </row>
    <row r="238" s="1" customFormat="1" spans="1:19">
      <c r="A238" s="34">
        <v>234</v>
      </c>
      <c r="B238" s="34" t="s">
        <v>368</v>
      </c>
      <c r="C238" s="34">
        <v>342.25</v>
      </c>
      <c r="D238" s="35">
        <v>30</v>
      </c>
      <c r="E238" s="35">
        <v>10267.5</v>
      </c>
      <c r="F238" s="36">
        <f t="shared" si="65"/>
        <v>6160.5</v>
      </c>
      <c r="G238" s="37"/>
      <c r="H238" s="38">
        <f t="shared" si="64"/>
        <v>0</v>
      </c>
      <c r="I238" s="37" t="s">
        <v>367</v>
      </c>
      <c r="J238" s="34"/>
      <c r="K238" s="34"/>
      <c r="L238" s="49"/>
      <c r="M238" s="34"/>
      <c r="N238" s="34"/>
      <c r="O238" s="34"/>
      <c r="Q238" s="34"/>
      <c r="R238" s="34"/>
      <c r="S238" s="34"/>
    </row>
    <row r="239" s="1" customFormat="1" spans="1:19">
      <c r="A239" s="34">
        <v>235</v>
      </c>
      <c r="B239" s="34" t="s">
        <v>369</v>
      </c>
      <c r="C239" s="34">
        <v>380.43</v>
      </c>
      <c r="D239" s="35">
        <v>30</v>
      </c>
      <c r="E239" s="35">
        <v>11412.9</v>
      </c>
      <c r="F239" s="36">
        <f>C239*D2040</f>
        <v>0</v>
      </c>
      <c r="G239" s="37"/>
      <c r="H239" s="100">
        <v>0</v>
      </c>
      <c r="I239" s="56" t="s">
        <v>370</v>
      </c>
      <c r="J239" s="34"/>
      <c r="K239" s="34"/>
      <c r="L239" s="34"/>
      <c r="M239" s="34"/>
      <c r="N239" s="34"/>
      <c r="O239" s="34"/>
      <c r="P239" s="34"/>
      <c r="Q239" s="34"/>
      <c r="R239" s="34"/>
      <c r="S239" s="34"/>
    </row>
    <row r="240" s="2" customFormat="1" spans="1:19">
      <c r="A240" s="29">
        <v>236</v>
      </c>
      <c r="B240" s="29" t="s">
        <v>371</v>
      </c>
      <c r="C240" s="29">
        <v>335.91</v>
      </c>
      <c r="D240" s="30">
        <v>30</v>
      </c>
      <c r="E240" s="30">
        <f t="shared" ref="E240:E245" si="66">F240</f>
        <v>10077.3</v>
      </c>
      <c r="F240" s="31">
        <f t="shared" ref="F240:F245" si="67">C240*D240</f>
        <v>10077.3</v>
      </c>
      <c r="G240" s="32">
        <v>10077.3</v>
      </c>
      <c r="H240" s="33">
        <f t="shared" ref="H240:H267" si="68">G240/F240</f>
        <v>1</v>
      </c>
      <c r="I240" s="32"/>
      <c r="J240" s="29" t="s">
        <v>554</v>
      </c>
      <c r="K240" s="29" t="s">
        <v>45</v>
      </c>
      <c r="L240" s="47">
        <v>44139</v>
      </c>
      <c r="M240" s="29"/>
      <c r="N240" s="29" t="s">
        <v>712</v>
      </c>
      <c r="O240" s="29" t="s">
        <v>713</v>
      </c>
      <c r="P240" s="54"/>
      <c r="Q240" s="62"/>
      <c r="R240" s="29"/>
      <c r="S240" s="29"/>
    </row>
    <row r="241" s="2" customFormat="1" spans="1:19">
      <c r="A241" s="29">
        <v>237</v>
      </c>
      <c r="B241" s="29" t="s">
        <v>372</v>
      </c>
      <c r="C241" s="29">
        <v>284.52</v>
      </c>
      <c r="D241" s="30">
        <v>30</v>
      </c>
      <c r="E241" s="30">
        <f t="shared" si="66"/>
        <v>8535.6</v>
      </c>
      <c r="F241" s="31">
        <f t="shared" si="67"/>
        <v>8535.6</v>
      </c>
      <c r="G241" s="32">
        <v>8535.6</v>
      </c>
      <c r="H241" s="33">
        <f t="shared" si="68"/>
        <v>1</v>
      </c>
      <c r="I241" s="32"/>
      <c r="J241" s="29" t="s">
        <v>554</v>
      </c>
      <c r="K241" s="29" t="s">
        <v>45</v>
      </c>
      <c r="L241" s="47">
        <v>44139</v>
      </c>
      <c r="M241" s="29"/>
      <c r="N241" s="29" t="s">
        <v>712</v>
      </c>
      <c r="O241" s="29" t="s">
        <v>713</v>
      </c>
      <c r="P241" s="54"/>
      <c r="Q241" s="62"/>
      <c r="R241" s="29"/>
      <c r="S241" s="29"/>
    </row>
    <row r="242" s="2" customFormat="1" spans="1:19">
      <c r="A242" s="29">
        <v>238</v>
      </c>
      <c r="B242" s="29" t="s">
        <v>373</v>
      </c>
      <c r="C242" s="29">
        <v>284.66</v>
      </c>
      <c r="D242" s="30">
        <v>30</v>
      </c>
      <c r="E242" s="30">
        <f t="shared" si="66"/>
        <v>8539.8</v>
      </c>
      <c r="F242" s="31">
        <f t="shared" si="67"/>
        <v>8539.8</v>
      </c>
      <c r="G242" s="32">
        <v>8539.8</v>
      </c>
      <c r="H242" s="33">
        <f t="shared" si="68"/>
        <v>1</v>
      </c>
      <c r="I242" s="32"/>
      <c r="J242" s="29" t="s">
        <v>554</v>
      </c>
      <c r="K242" s="29" t="s">
        <v>45</v>
      </c>
      <c r="L242" s="47">
        <v>44188</v>
      </c>
      <c r="M242" s="29"/>
      <c r="N242" s="29" t="s">
        <v>572</v>
      </c>
      <c r="O242" s="29" t="s">
        <v>573</v>
      </c>
      <c r="P242" s="47"/>
      <c r="Q242" s="29"/>
      <c r="R242" s="29"/>
      <c r="S242" s="29"/>
    </row>
    <row r="243" s="2" customFormat="1" spans="1:19">
      <c r="A243" s="29">
        <v>239</v>
      </c>
      <c r="B243" s="29" t="s">
        <v>374</v>
      </c>
      <c r="C243" s="29">
        <v>335.4</v>
      </c>
      <c r="D243" s="30">
        <v>30</v>
      </c>
      <c r="E243" s="30">
        <f t="shared" si="66"/>
        <v>10062</v>
      </c>
      <c r="F243" s="31">
        <f t="shared" si="67"/>
        <v>10062</v>
      </c>
      <c r="G243" s="32">
        <v>10062</v>
      </c>
      <c r="H243" s="33">
        <f t="shared" si="68"/>
        <v>1</v>
      </c>
      <c r="I243" s="32"/>
      <c r="J243" s="29" t="s">
        <v>554</v>
      </c>
      <c r="K243" s="29" t="s">
        <v>45</v>
      </c>
      <c r="L243" s="47">
        <v>44188</v>
      </c>
      <c r="M243" s="29"/>
      <c r="N243" s="29" t="s">
        <v>572</v>
      </c>
      <c r="O243" s="29" t="s">
        <v>573</v>
      </c>
      <c r="P243" s="47"/>
      <c r="Q243" s="29"/>
      <c r="R243" s="29"/>
      <c r="S243" s="29"/>
    </row>
    <row r="244" s="1" customFormat="1" spans="1:19">
      <c r="A244" s="34">
        <v>240</v>
      </c>
      <c r="B244" s="34" t="s">
        <v>375</v>
      </c>
      <c r="C244" s="34">
        <v>344.16</v>
      </c>
      <c r="D244" s="35">
        <v>30</v>
      </c>
      <c r="E244" s="35">
        <f t="shared" si="66"/>
        <v>10324.8</v>
      </c>
      <c r="F244" s="36">
        <f t="shared" si="67"/>
        <v>10324.8</v>
      </c>
      <c r="G244" s="37" t="s">
        <v>589</v>
      </c>
      <c r="H244" s="38" t="e">
        <f t="shared" si="68"/>
        <v>#VALUE!</v>
      </c>
      <c r="I244" s="37"/>
      <c r="J244" s="34"/>
      <c r="K244" s="34"/>
      <c r="L244" s="49"/>
      <c r="M244" s="34"/>
      <c r="N244" s="34"/>
      <c r="O244" s="34"/>
      <c r="P244" s="34"/>
      <c r="Q244" s="34"/>
      <c r="R244" s="34"/>
      <c r="S244" s="34"/>
    </row>
    <row r="245" s="1" customFormat="1" spans="1:19">
      <c r="A245" s="34">
        <v>241</v>
      </c>
      <c r="B245" s="34" t="s">
        <v>377</v>
      </c>
      <c r="C245" s="34">
        <v>287.35</v>
      </c>
      <c r="D245" s="35">
        <v>30</v>
      </c>
      <c r="E245" s="35">
        <f t="shared" si="66"/>
        <v>8620.5</v>
      </c>
      <c r="F245" s="36">
        <f t="shared" si="67"/>
        <v>8620.5</v>
      </c>
      <c r="G245" s="37" t="s">
        <v>589</v>
      </c>
      <c r="H245" s="38" t="e">
        <f t="shared" si="68"/>
        <v>#VALUE!</v>
      </c>
      <c r="I245" s="37"/>
      <c r="J245" s="34"/>
      <c r="K245" s="34"/>
      <c r="L245" s="49"/>
      <c r="M245" s="34"/>
      <c r="N245" s="34"/>
      <c r="O245" s="34"/>
      <c r="P245" s="34"/>
      <c r="Q245" s="34"/>
      <c r="R245" s="34"/>
      <c r="S245" s="34"/>
    </row>
    <row r="246" s="1" customFormat="1" spans="1:19">
      <c r="A246" s="34">
        <v>242</v>
      </c>
      <c r="B246" s="34" t="s">
        <v>378</v>
      </c>
      <c r="C246" s="34">
        <v>287.49</v>
      </c>
      <c r="D246" s="35">
        <v>30</v>
      </c>
      <c r="E246" s="35">
        <v>8624.7</v>
      </c>
      <c r="F246" s="36">
        <f>E246*0.6</f>
        <v>5174.82</v>
      </c>
      <c r="G246" s="37" t="s">
        <v>714</v>
      </c>
      <c r="H246" s="38" t="e">
        <f t="shared" si="68"/>
        <v>#VALUE!</v>
      </c>
      <c r="I246" s="37" t="s">
        <v>157</v>
      </c>
      <c r="J246" s="34"/>
      <c r="K246" s="34"/>
      <c r="L246" s="49"/>
      <c r="M246" s="34"/>
      <c r="N246" s="34"/>
      <c r="O246" s="34"/>
      <c r="P246" s="34"/>
      <c r="Q246" s="34"/>
      <c r="R246" s="34"/>
      <c r="S246" s="34"/>
    </row>
    <row r="247" s="1" customFormat="1" spans="1:19">
      <c r="A247" s="34">
        <v>243</v>
      </c>
      <c r="B247" s="34" t="s">
        <v>380</v>
      </c>
      <c r="C247" s="34">
        <v>342.25</v>
      </c>
      <c r="D247" s="35">
        <v>30</v>
      </c>
      <c r="E247" s="35">
        <v>10267.5</v>
      </c>
      <c r="F247" s="36">
        <f>E247*0.6</f>
        <v>6160.5</v>
      </c>
      <c r="G247" s="37" t="s">
        <v>715</v>
      </c>
      <c r="H247" s="38" t="e">
        <f t="shared" si="68"/>
        <v>#VALUE!</v>
      </c>
      <c r="I247" s="37" t="s">
        <v>157</v>
      </c>
      <c r="J247" s="34"/>
      <c r="K247" s="34"/>
      <c r="L247" s="49"/>
      <c r="M247" s="34"/>
      <c r="N247" s="34"/>
      <c r="O247" s="34"/>
      <c r="P247" s="34"/>
      <c r="Q247" s="34"/>
      <c r="R247" s="34"/>
      <c r="S247" s="34"/>
    </row>
    <row r="248" s="2" customFormat="1" spans="1:19">
      <c r="A248" s="29">
        <v>244</v>
      </c>
      <c r="B248" s="29" t="s">
        <v>381</v>
      </c>
      <c r="C248" s="29">
        <v>380.43</v>
      </c>
      <c r="D248" s="30">
        <v>30</v>
      </c>
      <c r="E248" s="30">
        <f t="shared" ref="E248:E251" si="69">F248</f>
        <v>11412.9</v>
      </c>
      <c r="F248" s="31">
        <f t="shared" ref="F248:F251" si="70">C248*D248</f>
        <v>11412.9</v>
      </c>
      <c r="G248" s="32">
        <v>11412.9</v>
      </c>
      <c r="H248" s="33">
        <f t="shared" si="68"/>
        <v>1</v>
      </c>
      <c r="I248" s="32"/>
      <c r="J248" s="29" t="s">
        <v>554</v>
      </c>
      <c r="K248" s="29" t="s">
        <v>21</v>
      </c>
      <c r="L248" s="47">
        <v>44140</v>
      </c>
      <c r="M248" s="29"/>
      <c r="N248" s="29"/>
      <c r="O248" s="29"/>
      <c r="P248" s="29"/>
      <c r="Q248" s="29"/>
      <c r="R248" s="29"/>
      <c r="S248" s="29"/>
    </row>
    <row r="249" s="2" customFormat="1" spans="1:19">
      <c r="A249" s="29">
        <v>245</v>
      </c>
      <c r="B249" s="29" t="s">
        <v>382</v>
      </c>
      <c r="C249" s="29">
        <v>335.91</v>
      </c>
      <c r="D249" s="30">
        <v>30</v>
      </c>
      <c r="E249" s="30">
        <f t="shared" si="69"/>
        <v>10077.3</v>
      </c>
      <c r="F249" s="31">
        <f t="shared" si="70"/>
        <v>10077.3</v>
      </c>
      <c r="G249" s="32">
        <v>10077.3</v>
      </c>
      <c r="H249" s="33">
        <f t="shared" si="68"/>
        <v>1</v>
      </c>
      <c r="I249" s="32"/>
      <c r="J249" s="29" t="s">
        <v>554</v>
      </c>
      <c r="K249" s="29" t="s">
        <v>561</v>
      </c>
      <c r="L249" s="47">
        <v>44140</v>
      </c>
      <c r="M249" s="29"/>
      <c r="N249" s="29"/>
      <c r="O249" s="29"/>
      <c r="P249" s="29"/>
      <c r="Q249" s="29"/>
      <c r="R249" s="29"/>
      <c r="S249" s="29"/>
    </row>
    <row r="250" s="2" customFormat="1" spans="1:19">
      <c r="A250" s="29">
        <v>246</v>
      </c>
      <c r="B250" s="29" t="s">
        <v>383</v>
      </c>
      <c r="C250" s="29">
        <v>284.52</v>
      </c>
      <c r="D250" s="30">
        <v>30</v>
      </c>
      <c r="E250" s="30">
        <f t="shared" si="69"/>
        <v>8535.6</v>
      </c>
      <c r="F250" s="31">
        <f t="shared" si="70"/>
        <v>8535.6</v>
      </c>
      <c r="G250" s="32">
        <v>8535.6</v>
      </c>
      <c r="H250" s="33">
        <f t="shared" si="68"/>
        <v>1</v>
      </c>
      <c r="I250" s="32"/>
      <c r="J250" s="29" t="s">
        <v>554</v>
      </c>
      <c r="K250" s="29" t="s">
        <v>561</v>
      </c>
      <c r="L250" s="47">
        <v>44141</v>
      </c>
      <c r="M250" s="29"/>
      <c r="N250" s="29"/>
      <c r="O250" s="29"/>
      <c r="P250" s="29"/>
      <c r="Q250" s="29"/>
      <c r="R250" s="29"/>
      <c r="S250" s="29"/>
    </row>
    <row r="251" s="2" customFormat="1" spans="1:19">
      <c r="A251" s="29">
        <v>247</v>
      </c>
      <c r="B251" s="29" t="s">
        <v>384</v>
      </c>
      <c r="C251" s="29">
        <v>284.66</v>
      </c>
      <c r="D251" s="30">
        <v>30</v>
      </c>
      <c r="E251" s="30">
        <f t="shared" si="69"/>
        <v>8539.8</v>
      </c>
      <c r="F251" s="31">
        <f t="shared" si="70"/>
        <v>8539.8</v>
      </c>
      <c r="G251" s="32">
        <v>8539.8</v>
      </c>
      <c r="H251" s="33">
        <f t="shared" si="68"/>
        <v>1</v>
      </c>
      <c r="I251" s="32"/>
      <c r="J251" s="29" t="s">
        <v>554</v>
      </c>
      <c r="K251" s="29" t="s">
        <v>21</v>
      </c>
      <c r="L251" s="47">
        <v>44146</v>
      </c>
      <c r="M251" s="29"/>
      <c r="N251" s="29"/>
      <c r="O251" s="29"/>
      <c r="P251" s="29"/>
      <c r="Q251" s="29"/>
      <c r="R251" s="29"/>
      <c r="S251" s="29"/>
    </row>
    <row r="252" s="1" customFormat="1" spans="1:19">
      <c r="A252" s="34">
        <v>248</v>
      </c>
      <c r="B252" s="34" t="s">
        <v>385</v>
      </c>
      <c r="C252" s="34">
        <v>335.4</v>
      </c>
      <c r="D252" s="35">
        <v>30</v>
      </c>
      <c r="E252" s="35">
        <v>10062</v>
      </c>
      <c r="F252" s="36">
        <f t="shared" ref="F252:F256" si="71">E252*0.6</f>
        <v>6037.2</v>
      </c>
      <c r="G252" s="76" t="s">
        <v>386</v>
      </c>
      <c r="H252" s="38" t="e">
        <f t="shared" si="68"/>
        <v>#VALUE!</v>
      </c>
      <c r="I252" s="37" t="s">
        <v>157</v>
      </c>
      <c r="J252" s="34"/>
      <c r="K252" s="34"/>
      <c r="L252" s="49"/>
      <c r="M252" s="34"/>
      <c r="N252" s="34"/>
      <c r="O252" s="34"/>
      <c r="P252" s="34"/>
      <c r="Q252" s="34"/>
      <c r="R252" s="34"/>
      <c r="S252" s="34" t="s">
        <v>536</v>
      </c>
    </row>
    <row r="253" s="2" customFormat="1" ht="22" customHeight="1" spans="1:19">
      <c r="A253" s="29">
        <v>249</v>
      </c>
      <c r="B253" s="29" t="s">
        <v>387</v>
      </c>
      <c r="C253" s="29">
        <v>344.16</v>
      </c>
      <c r="D253" s="30">
        <v>30</v>
      </c>
      <c r="E253" s="30">
        <v>10324.8</v>
      </c>
      <c r="F253" s="31">
        <v>6194.88</v>
      </c>
      <c r="G253" s="32">
        <v>6194.88</v>
      </c>
      <c r="H253" s="33">
        <f t="shared" si="68"/>
        <v>1</v>
      </c>
      <c r="I253" s="32" t="s">
        <v>157</v>
      </c>
      <c r="J253" s="29" t="s">
        <v>559</v>
      </c>
      <c r="K253" s="29" t="s">
        <v>21</v>
      </c>
      <c r="L253" s="47">
        <v>44160</v>
      </c>
      <c r="M253" s="29"/>
      <c r="N253" s="29"/>
      <c r="O253" s="29"/>
      <c r="P253" s="29"/>
      <c r="Q253" s="29"/>
      <c r="R253" s="29"/>
      <c r="S253" s="29"/>
    </row>
    <row r="254" s="2" customFormat="1" spans="1:19">
      <c r="A254" s="29">
        <v>250</v>
      </c>
      <c r="B254" s="29" t="s">
        <v>388</v>
      </c>
      <c r="C254" s="29">
        <v>287.35</v>
      </c>
      <c r="D254" s="30">
        <v>30</v>
      </c>
      <c r="E254" s="30">
        <v>8620.5</v>
      </c>
      <c r="F254" s="31">
        <f t="shared" ref="F254:F263" si="72">C254*D254</f>
        <v>8620.5</v>
      </c>
      <c r="G254" s="32">
        <v>8620.5</v>
      </c>
      <c r="H254" s="33">
        <f t="shared" si="68"/>
        <v>1</v>
      </c>
      <c r="I254" s="32"/>
      <c r="J254" s="29" t="s">
        <v>554</v>
      </c>
      <c r="K254" s="29" t="s">
        <v>21</v>
      </c>
      <c r="L254" s="47"/>
      <c r="M254" s="29"/>
      <c r="N254" s="29"/>
      <c r="O254" s="29"/>
      <c r="P254" s="29"/>
      <c r="Q254" s="29"/>
      <c r="R254" s="29"/>
      <c r="S254" s="29"/>
    </row>
    <row r="255" s="1" customFormat="1" spans="1:19">
      <c r="A255" s="34">
        <v>251</v>
      </c>
      <c r="B255" s="34" t="s">
        <v>390</v>
      </c>
      <c r="C255" s="34">
        <v>287.49</v>
      </c>
      <c r="D255" s="35">
        <v>30</v>
      </c>
      <c r="E255" s="35">
        <v>8624.7</v>
      </c>
      <c r="F255" s="36">
        <f t="shared" si="71"/>
        <v>5174.82</v>
      </c>
      <c r="G255" s="37" t="s">
        <v>716</v>
      </c>
      <c r="H255" s="38" t="e">
        <f t="shared" si="68"/>
        <v>#VALUE!</v>
      </c>
      <c r="I255" s="37" t="s">
        <v>157</v>
      </c>
      <c r="J255" s="34"/>
      <c r="K255" s="34"/>
      <c r="L255" s="34"/>
      <c r="M255" s="34"/>
      <c r="N255" s="34"/>
      <c r="O255" s="34"/>
      <c r="P255" s="34"/>
      <c r="Q255" s="34"/>
      <c r="R255" s="34"/>
      <c r="S255" s="34"/>
    </row>
    <row r="256" s="1" customFormat="1" spans="1:19">
      <c r="A256" s="34">
        <v>252</v>
      </c>
      <c r="B256" s="34" t="s">
        <v>392</v>
      </c>
      <c r="C256" s="34">
        <v>342.25</v>
      </c>
      <c r="D256" s="35">
        <v>30</v>
      </c>
      <c r="E256" s="35">
        <v>10267.5</v>
      </c>
      <c r="F256" s="36">
        <f t="shared" si="71"/>
        <v>6160.5</v>
      </c>
      <c r="G256" s="37" t="s">
        <v>717</v>
      </c>
      <c r="H256" s="38" t="e">
        <f t="shared" si="68"/>
        <v>#VALUE!</v>
      </c>
      <c r="I256" s="37" t="s">
        <v>157</v>
      </c>
      <c r="J256" s="34"/>
      <c r="K256" s="34"/>
      <c r="L256" s="34"/>
      <c r="M256" s="34"/>
      <c r="N256" s="34"/>
      <c r="O256" s="34"/>
      <c r="P256" s="34"/>
      <c r="Q256" s="34"/>
      <c r="R256" s="34"/>
      <c r="S256" s="34"/>
    </row>
    <row r="257" s="2" customFormat="1" spans="1:19">
      <c r="A257" s="29">
        <v>253</v>
      </c>
      <c r="B257" s="29" t="s">
        <v>393</v>
      </c>
      <c r="C257" s="29">
        <v>376.41</v>
      </c>
      <c r="D257" s="30">
        <v>30</v>
      </c>
      <c r="E257" s="30">
        <f t="shared" ref="E257:E263" si="73">F257</f>
        <v>11292.3</v>
      </c>
      <c r="F257" s="31">
        <f t="shared" si="72"/>
        <v>11292.3</v>
      </c>
      <c r="G257" s="32">
        <v>11292.3</v>
      </c>
      <c r="H257" s="33">
        <f t="shared" si="68"/>
        <v>1</v>
      </c>
      <c r="I257" s="32"/>
      <c r="J257" s="29" t="s">
        <v>554</v>
      </c>
      <c r="K257" s="29" t="s">
        <v>561</v>
      </c>
      <c r="L257" s="47">
        <v>44160</v>
      </c>
      <c r="M257" s="29"/>
      <c r="N257" s="29"/>
      <c r="O257" s="29"/>
      <c r="P257" s="29"/>
      <c r="Q257" s="29"/>
      <c r="R257" s="29"/>
      <c r="S257" s="29"/>
    </row>
    <row r="258" s="2" customFormat="1" spans="1:19">
      <c r="A258" s="29">
        <v>254</v>
      </c>
      <c r="B258" s="29" t="s">
        <v>395</v>
      </c>
      <c r="C258" s="29">
        <v>335.91</v>
      </c>
      <c r="D258" s="30">
        <v>30</v>
      </c>
      <c r="E258" s="30">
        <f t="shared" si="73"/>
        <v>10077.3</v>
      </c>
      <c r="F258" s="31">
        <f t="shared" si="72"/>
        <v>10077.3</v>
      </c>
      <c r="G258" s="32">
        <v>10077.3</v>
      </c>
      <c r="H258" s="33">
        <f t="shared" si="68"/>
        <v>1</v>
      </c>
      <c r="I258" s="32"/>
      <c r="J258" s="29" t="s">
        <v>554</v>
      </c>
      <c r="K258" s="29" t="s">
        <v>515</v>
      </c>
      <c r="L258" s="47">
        <v>44144</v>
      </c>
      <c r="M258" s="29"/>
      <c r="N258" s="29"/>
      <c r="O258" s="29"/>
      <c r="P258" s="29"/>
      <c r="Q258" s="29"/>
      <c r="R258" s="29"/>
      <c r="S258" s="29"/>
    </row>
    <row r="259" s="2" customFormat="1" spans="1:19">
      <c r="A259" s="29">
        <v>255</v>
      </c>
      <c r="B259" s="29" t="s">
        <v>396</v>
      </c>
      <c r="C259" s="29">
        <v>284.52</v>
      </c>
      <c r="D259" s="30">
        <v>30</v>
      </c>
      <c r="E259" s="30">
        <f t="shared" si="73"/>
        <v>8535.6</v>
      </c>
      <c r="F259" s="31">
        <f t="shared" si="72"/>
        <v>8535.6</v>
      </c>
      <c r="G259" s="32">
        <v>8535.6</v>
      </c>
      <c r="H259" s="33">
        <f t="shared" si="68"/>
        <v>1</v>
      </c>
      <c r="I259" s="32"/>
      <c r="J259" s="29" t="s">
        <v>554</v>
      </c>
      <c r="K259" s="29" t="s">
        <v>515</v>
      </c>
      <c r="L259" s="47">
        <v>44144</v>
      </c>
      <c r="M259" s="29"/>
      <c r="N259" s="29"/>
      <c r="O259" s="29"/>
      <c r="P259" s="29"/>
      <c r="Q259" s="29"/>
      <c r="R259" s="29"/>
      <c r="S259" s="29"/>
    </row>
    <row r="260" s="2" customFormat="1" spans="1:19">
      <c r="A260" s="29">
        <v>256</v>
      </c>
      <c r="B260" s="29" t="s">
        <v>397</v>
      </c>
      <c r="C260" s="29">
        <v>284.66</v>
      </c>
      <c r="D260" s="30">
        <v>30</v>
      </c>
      <c r="E260" s="30">
        <f t="shared" si="73"/>
        <v>8539.8</v>
      </c>
      <c r="F260" s="31">
        <f t="shared" si="72"/>
        <v>8539.8</v>
      </c>
      <c r="G260" s="42">
        <v>8539.8</v>
      </c>
      <c r="H260" s="33">
        <f t="shared" si="68"/>
        <v>1</v>
      </c>
      <c r="I260" s="32"/>
      <c r="J260" s="29" t="s">
        <v>554</v>
      </c>
      <c r="K260" s="29" t="s">
        <v>45</v>
      </c>
      <c r="L260" s="47">
        <v>44134</v>
      </c>
      <c r="M260" s="29"/>
      <c r="N260" s="29"/>
      <c r="O260" s="29"/>
      <c r="P260" s="47"/>
      <c r="Q260" s="29"/>
      <c r="R260" s="29"/>
      <c r="S260" s="29"/>
    </row>
    <row r="261" s="2" customFormat="1" spans="1:19">
      <c r="A261" s="29">
        <v>257</v>
      </c>
      <c r="B261" s="29" t="s">
        <v>398</v>
      </c>
      <c r="C261" s="29">
        <v>335.4</v>
      </c>
      <c r="D261" s="30">
        <v>30</v>
      </c>
      <c r="E261" s="30">
        <f t="shared" si="73"/>
        <v>10062</v>
      </c>
      <c r="F261" s="31">
        <f t="shared" si="72"/>
        <v>10062</v>
      </c>
      <c r="G261" s="42">
        <v>10062</v>
      </c>
      <c r="H261" s="33">
        <f t="shared" si="68"/>
        <v>1</v>
      </c>
      <c r="I261" s="32"/>
      <c r="J261" s="29" t="s">
        <v>554</v>
      </c>
      <c r="K261" s="29" t="s">
        <v>45</v>
      </c>
      <c r="L261" s="47">
        <v>44134</v>
      </c>
      <c r="M261" s="29"/>
      <c r="N261" s="29"/>
      <c r="O261" s="29"/>
      <c r="P261" s="47"/>
      <c r="Q261" s="29"/>
      <c r="R261" s="29"/>
      <c r="S261" s="29"/>
    </row>
    <row r="262" s="2" customFormat="1" spans="1:19">
      <c r="A262" s="29">
        <v>258</v>
      </c>
      <c r="B262" s="29" t="s">
        <v>399</v>
      </c>
      <c r="C262" s="29">
        <v>544.22</v>
      </c>
      <c r="D262" s="30">
        <v>30</v>
      </c>
      <c r="E262" s="30">
        <f t="shared" si="73"/>
        <v>16326.6</v>
      </c>
      <c r="F262" s="31">
        <f t="shared" si="72"/>
        <v>16326.6</v>
      </c>
      <c r="G262" s="32">
        <v>16326.6</v>
      </c>
      <c r="H262" s="33">
        <f t="shared" si="68"/>
        <v>1</v>
      </c>
      <c r="I262" s="32"/>
      <c r="J262" s="29" t="s">
        <v>554</v>
      </c>
      <c r="K262" s="29" t="s">
        <v>45</v>
      </c>
      <c r="L262" s="47">
        <v>44181</v>
      </c>
      <c r="M262" s="29"/>
      <c r="N262" s="124"/>
      <c r="R262" s="29"/>
      <c r="S262" s="29"/>
    </row>
    <row r="263" s="1" customFormat="1" ht="13" customHeight="1" spans="1:19">
      <c r="A263" s="34">
        <v>259</v>
      </c>
      <c r="B263" s="34" t="s">
        <v>401</v>
      </c>
      <c r="C263" s="34">
        <v>464.02</v>
      </c>
      <c r="D263" s="35">
        <v>30</v>
      </c>
      <c r="E263" s="35">
        <f t="shared" si="73"/>
        <v>13920.6</v>
      </c>
      <c r="F263" s="36">
        <f t="shared" si="72"/>
        <v>13920.6</v>
      </c>
      <c r="G263" s="37" t="s">
        <v>402</v>
      </c>
      <c r="H263" s="38" t="e">
        <f t="shared" si="68"/>
        <v>#VALUE!</v>
      </c>
      <c r="I263" s="37"/>
      <c r="J263" s="34"/>
      <c r="K263" s="34"/>
      <c r="L263" s="49"/>
      <c r="M263" s="34"/>
      <c r="N263" s="34"/>
      <c r="O263" s="34"/>
      <c r="P263" s="34"/>
      <c r="Q263" s="34"/>
      <c r="R263" s="34"/>
      <c r="S263" s="34"/>
    </row>
    <row r="264" s="1" customFormat="1" ht="18" customHeight="1" spans="1:19">
      <c r="A264" s="34">
        <v>260</v>
      </c>
      <c r="B264" s="34" t="s">
        <v>403</v>
      </c>
      <c r="C264" s="34">
        <v>464.26</v>
      </c>
      <c r="D264" s="35">
        <v>30</v>
      </c>
      <c r="E264" s="35">
        <v>13927.8</v>
      </c>
      <c r="F264" s="36">
        <f>E264*0.6</f>
        <v>8356.68</v>
      </c>
      <c r="G264" s="37" t="s">
        <v>718</v>
      </c>
      <c r="H264" s="38" t="e">
        <f t="shared" si="68"/>
        <v>#VALUE!</v>
      </c>
      <c r="I264" s="37" t="s">
        <v>157</v>
      </c>
      <c r="J264" s="34"/>
      <c r="K264" s="34"/>
      <c r="L264" s="34"/>
      <c r="M264" s="34"/>
      <c r="N264" s="34"/>
      <c r="O264" s="34"/>
      <c r="P264" s="34"/>
      <c r="Q264" s="34"/>
      <c r="R264" s="34"/>
      <c r="S264" s="34"/>
    </row>
    <row r="265" s="1" customFormat="1" ht="18" customHeight="1" spans="1:19">
      <c r="A265" s="34">
        <v>261</v>
      </c>
      <c r="B265" s="34" t="s">
        <v>405</v>
      </c>
      <c r="C265" s="34">
        <v>540.78</v>
      </c>
      <c r="D265" s="35">
        <v>30</v>
      </c>
      <c r="E265" s="35">
        <v>16223.4</v>
      </c>
      <c r="F265" s="36">
        <f>E265*0.6</f>
        <v>9734.04</v>
      </c>
      <c r="G265" s="37" t="s">
        <v>719</v>
      </c>
      <c r="H265" s="38" t="e">
        <f t="shared" si="68"/>
        <v>#VALUE!</v>
      </c>
      <c r="I265" s="37" t="s">
        <v>157</v>
      </c>
      <c r="J265" s="34"/>
      <c r="K265" s="34"/>
      <c r="L265" s="34"/>
      <c r="M265" s="34"/>
      <c r="N265" s="34"/>
      <c r="O265" s="34"/>
      <c r="P265" s="34"/>
      <c r="Q265" s="34"/>
      <c r="R265" s="34"/>
      <c r="S265" s="34"/>
    </row>
    <row r="266" s="1" customFormat="1" ht="18" customHeight="1" spans="1:19">
      <c r="A266" s="34">
        <v>262</v>
      </c>
      <c r="B266" s="34" t="s">
        <v>406</v>
      </c>
      <c r="C266" s="34">
        <v>489</v>
      </c>
      <c r="D266" s="35">
        <v>30</v>
      </c>
      <c r="E266" s="35">
        <v>14670</v>
      </c>
      <c r="F266" s="36">
        <f>C266*D266</f>
        <v>14670</v>
      </c>
      <c r="G266" s="37" t="s">
        <v>589</v>
      </c>
      <c r="H266" s="38" t="e">
        <f t="shared" si="68"/>
        <v>#VALUE!</v>
      </c>
      <c r="I266" s="37"/>
      <c r="J266" s="34"/>
      <c r="K266" s="34"/>
      <c r="L266" s="49"/>
      <c r="M266" s="34"/>
      <c r="N266" s="34"/>
      <c r="O266" s="34"/>
      <c r="P266" s="34"/>
      <c r="Q266" s="34"/>
      <c r="R266" s="34"/>
      <c r="S266" s="34"/>
    </row>
    <row r="267" s="2" customFormat="1" ht="18" customHeight="1" spans="1:19">
      <c r="A267" s="102" t="s">
        <v>472</v>
      </c>
      <c r="B267" s="103" t="s">
        <v>407</v>
      </c>
      <c r="C267" s="104">
        <v>2237.21</v>
      </c>
      <c r="D267" s="105">
        <v>45</v>
      </c>
      <c r="E267" s="105">
        <v>106966.6</v>
      </c>
      <c r="F267" s="106">
        <v>63592.29</v>
      </c>
      <c r="G267" s="107">
        <v>63592.29</v>
      </c>
      <c r="H267" s="33">
        <f t="shared" si="68"/>
        <v>1</v>
      </c>
      <c r="I267" s="32"/>
      <c r="J267" s="29" t="s">
        <v>554</v>
      </c>
      <c r="K267" s="29" t="s">
        <v>45</v>
      </c>
      <c r="L267" s="47">
        <v>44188</v>
      </c>
      <c r="M267" s="125"/>
      <c r="N267" s="29" t="s">
        <v>572</v>
      </c>
      <c r="O267" s="29" t="s">
        <v>573</v>
      </c>
      <c r="P267" s="125"/>
      <c r="Q267" s="125"/>
      <c r="R267" s="125"/>
      <c r="S267" s="125"/>
    </row>
    <row r="268" s="1" customFormat="1" ht="18" customHeight="1" spans="1:19">
      <c r="A268" s="108"/>
      <c r="B268" s="109"/>
      <c r="C268" s="110"/>
      <c r="D268" s="111"/>
      <c r="E268" s="111"/>
      <c r="F268" s="112"/>
      <c r="G268" s="113"/>
      <c r="H268" s="38"/>
      <c r="I268" s="37"/>
      <c r="J268" s="122"/>
      <c r="K268" s="122"/>
      <c r="L268" s="122"/>
      <c r="M268" s="122"/>
      <c r="N268" s="122"/>
      <c r="O268" s="122"/>
      <c r="P268" s="122"/>
      <c r="Q268" s="122"/>
      <c r="R268" s="122"/>
      <c r="S268" s="122"/>
    </row>
    <row r="269" s="5" customFormat="1" ht="23" customHeight="1" spans="1:19">
      <c r="A269" s="114" t="s">
        <v>474</v>
      </c>
      <c r="B269" s="115"/>
      <c r="C269" s="116">
        <f>SUM(C5:C267)</f>
        <v>60691.6900000001</v>
      </c>
      <c r="D269" s="116"/>
      <c r="E269" s="116">
        <f>SUM(E5:E268)</f>
        <v>1791933.18</v>
      </c>
      <c r="F269" s="116">
        <f>SUM(F5:F267)</f>
        <v>1567861.05</v>
      </c>
      <c r="G269" s="117">
        <f>SUM(G5:G268)</f>
        <v>1136544.52</v>
      </c>
      <c r="H269" s="118">
        <f t="shared" ref="H269:H277" si="74">G269/F269</f>
        <v>0.724901304232286</v>
      </c>
      <c r="I269" s="126"/>
      <c r="J269" s="127"/>
      <c r="K269" s="127"/>
      <c r="L269" s="127"/>
      <c r="M269" s="127"/>
      <c r="N269" s="127"/>
      <c r="O269" s="127"/>
      <c r="P269" s="127"/>
      <c r="Q269" s="127"/>
      <c r="R269" s="127"/>
      <c r="S269" s="127"/>
    </row>
    <row r="270" s="1" customFormat="1" spans="1:19">
      <c r="A270" s="34"/>
      <c r="B270" s="34"/>
      <c r="C270" s="34"/>
      <c r="D270" s="35"/>
      <c r="E270" s="35"/>
      <c r="F270" s="36"/>
      <c r="G270" s="37"/>
      <c r="H270" s="38"/>
      <c r="I270" s="37"/>
      <c r="J270" s="34"/>
      <c r="K270" s="34"/>
      <c r="L270" s="49"/>
      <c r="M270" s="34"/>
      <c r="N270" s="34"/>
      <c r="O270" s="34"/>
      <c r="P270" s="34"/>
      <c r="Q270" s="34"/>
      <c r="R270" s="34"/>
      <c r="S270" s="34"/>
    </row>
    <row r="271" s="1" customFormat="1" spans="1:19">
      <c r="A271" s="34"/>
      <c r="B271" s="34"/>
      <c r="C271" s="34"/>
      <c r="D271" s="35"/>
      <c r="E271" s="35"/>
      <c r="F271" s="36"/>
      <c r="G271" s="37"/>
      <c r="H271" s="38"/>
      <c r="I271" s="37"/>
      <c r="J271" s="34"/>
      <c r="K271" s="34"/>
      <c r="L271" s="49"/>
      <c r="M271" s="34"/>
      <c r="N271" s="34"/>
      <c r="O271" s="34"/>
      <c r="P271" s="34"/>
      <c r="Q271" s="34"/>
      <c r="R271" s="34"/>
      <c r="S271" s="34"/>
    </row>
    <row r="272" s="1" customFormat="1" ht="20" customHeight="1" spans="1:19">
      <c r="A272" s="119" t="s">
        <v>472</v>
      </c>
      <c r="B272" s="119" t="s">
        <v>465</v>
      </c>
      <c r="C272" s="119">
        <v>376</v>
      </c>
      <c r="D272" s="35">
        <v>84</v>
      </c>
      <c r="E272" s="35"/>
      <c r="F272" s="120"/>
      <c r="G272" s="113"/>
      <c r="H272" s="38" t="e">
        <f t="shared" si="74"/>
        <v>#DIV/0!</v>
      </c>
      <c r="I272" s="37" t="s">
        <v>720</v>
      </c>
      <c r="J272" s="122"/>
      <c r="K272" s="122"/>
      <c r="L272" s="122"/>
      <c r="M272" s="122"/>
      <c r="N272" s="122"/>
      <c r="O272" s="122"/>
      <c r="P272" s="122"/>
      <c r="Q272" s="122"/>
      <c r="R272" s="122"/>
      <c r="S272" s="122"/>
    </row>
    <row r="273" s="1" customFormat="1" ht="20" customHeight="1" spans="1:19">
      <c r="A273" s="119"/>
      <c r="B273" s="119" t="s">
        <v>721</v>
      </c>
      <c r="C273" s="119">
        <v>402</v>
      </c>
      <c r="D273" s="35"/>
      <c r="E273" s="35"/>
      <c r="F273" s="120"/>
      <c r="G273" s="113"/>
      <c r="H273" s="38" t="e">
        <f t="shared" si="74"/>
        <v>#DIV/0!</v>
      </c>
      <c r="I273" s="37"/>
      <c r="J273" s="122"/>
      <c r="K273" s="122"/>
      <c r="L273" s="122"/>
      <c r="M273" s="122"/>
      <c r="N273" s="122"/>
      <c r="O273" s="122"/>
      <c r="P273" s="122"/>
      <c r="Q273" s="122"/>
      <c r="R273" s="122"/>
      <c r="S273" s="122"/>
    </row>
    <row r="274" s="1" customFormat="1" ht="20" customHeight="1" spans="1:19">
      <c r="A274" s="119" t="s">
        <v>472</v>
      </c>
      <c r="B274" s="119" t="s">
        <v>473</v>
      </c>
      <c r="C274" s="119">
        <v>508.89</v>
      </c>
      <c r="D274" s="35">
        <v>84</v>
      </c>
      <c r="E274" s="35"/>
      <c r="F274" s="121"/>
      <c r="G274" s="113"/>
      <c r="H274" s="38" t="e">
        <f t="shared" si="74"/>
        <v>#DIV/0!</v>
      </c>
      <c r="I274" s="37" t="s">
        <v>720</v>
      </c>
      <c r="J274" s="122"/>
      <c r="K274" s="122"/>
      <c r="L274" s="122"/>
      <c r="M274" s="122"/>
      <c r="N274" s="122"/>
      <c r="O274" s="122"/>
      <c r="P274" s="122"/>
      <c r="Q274" s="122"/>
      <c r="R274" s="122"/>
      <c r="S274" s="122"/>
    </row>
    <row r="275" s="1" customFormat="1" ht="20" customHeight="1" spans="1:19">
      <c r="A275" s="122"/>
      <c r="B275" s="122"/>
      <c r="C275" s="122"/>
      <c r="D275" s="122"/>
      <c r="E275" s="122"/>
      <c r="F275" s="122"/>
      <c r="G275" s="123"/>
      <c r="H275" s="38" t="e">
        <f t="shared" si="74"/>
        <v>#DIV/0!</v>
      </c>
      <c r="I275" s="123"/>
      <c r="J275" s="122"/>
      <c r="K275" s="122"/>
      <c r="L275" s="34"/>
      <c r="M275" s="122"/>
      <c r="N275" s="122"/>
      <c r="O275" s="122"/>
      <c r="P275" s="122"/>
      <c r="Q275" s="122"/>
      <c r="R275" s="122"/>
      <c r="S275" s="122"/>
    </row>
    <row r="276" s="1" customFormat="1" spans="1:19">
      <c r="A276" s="122"/>
      <c r="B276" s="122"/>
      <c r="C276" s="122">
        <f>C269-C267</f>
        <v>58454.4800000001</v>
      </c>
      <c r="D276" s="122"/>
      <c r="E276" s="122"/>
      <c r="F276" s="122"/>
      <c r="G276" s="123"/>
      <c r="H276" s="38" t="e">
        <f t="shared" si="74"/>
        <v>#DIV/0!</v>
      </c>
      <c r="I276" s="123"/>
      <c r="J276" s="122"/>
      <c r="K276" s="122"/>
      <c r="L276" s="122"/>
      <c r="M276" s="122"/>
      <c r="N276" s="122"/>
      <c r="O276" s="122"/>
      <c r="P276" s="122"/>
      <c r="Q276" s="122"/>
      <c r="R276" s="122"/>
      <c r="S276" s="122"/>
    </row>
    <row r="277" s="1" customFormat="1" spans="1:19">
      <c r="A277" s="122"/>
      <c r="B277" s="122"/>
      <c r="C277" s="122"/>
      <c r="D277" s="122"/>
      <c r="E277" s="122"/>
      <c r="F277" s="122"/>
      <c r="G277" s="123"/>
      <c r="H277" s="38" t="e">
        <f t="shared" si="74"/>
        <v>#DIV/0!</v>
      </c>
      <c r="I277" s="123"/>
      <c r="J277" s="122"/>
      <c r="K277" s="122"/>
      <c r="L277" s="122"/>
      <c r="M277" s="122"/>
      <c r="N277" s="122"/>
      <c r="O277" s="122"/>
      <c r="P277" s="122"/>
      <c r="Q277" s="122"/>
      <c r="R277" s="122"/>
      <c r="S277" s="122"/>
    </row>
    <row r="278" s="1" customFormat="1" spans="7:9">
      <c r="G278" s="6"/>
      <c r="H278" s="7"/>
      <c r="I278" s="6"/>
    </row>
    <row r="279" s="1" customFormat="1" spans="7:9">
      <c r="G279" s="6">
        <f>F269-G269</f>
        <v>431316.529999999</v>
      </c>
      <c r="H279" s="7"/>
      <c r="I279" s="6"/>
    </row>
    <row r="280" s="1" customFormat="1" spans="2:9">
      <c r="B280" s="1" t="s">
        <v>722</v>
      </c>
      <c r="G280" s="6"/>
      <c r="H280" s="7"/>
      <c r="I280" s="6"/>
    </row>
    <row r="281" s="1" customFormat="1" spans="7:9">
      <c r="G281" s="6"/>
      <c r="H281" s="7"/>
      <c r="I281" s="6"/>
    </row>
    <row r="282" s="1" customFormat="1" spans="7:9">
      <c r="G282" s="6">
        <v>1942.54</v>
      </c>
      <c r="H282" s="7">
        <f>C269-G282</f>
        <v>58749.1500000001</v>
      </c>
      <c r="I282" s="6"/>
    </row>
    <row r="283" s="1" customFormat="1" ht="24" customHeight="1" spans="3:9">
      <c r="C283" s="1">
        <v>58000</v>
      </c>
      <c r="G283" s="6">
        <v>5064.64</v>
      </c>
      <c r="H283" s="7">
        <f>C269-G283</f>
        <v>55627.0500000001</v>
      </c>
      <c r="I283" s="6"/>
    </row>
    <row r="284" s="1" customFormat="1" spans="7:9">
      <c r="G284" s="6"/>
      <c r="H284" s="7"/>
      <c r="I284" s="6"/>
    </row>
    <row r="285" s="1" customFormat="1" spans="7:9">
      <c r="G285" s="6"/>
      <c r="H285" s="7"/>
      <c r="I285" s="6"/>
    </row>
    <row r="286" s="1" customFormat="1" spans="7:9">
      <c r="G286" s="6"/>
      <c r="H286" s="7"/>
      <c r="I286" s="6"/>
    </row>
    <row r="287" s="1" customFormat="1" spans="7:11">
      <c r="G287" s="6"/>
      <c r="H287" s="7"/>
      <c r="I287" s="6"/>
      <c r="K287" s="1" t="s">
        <v>32</v>
      </c>
    </row>
    <row r="288" s="1" customFormat="1" spans="7:9">
      <c r="G288" s="6"/>
      <c r="H288" s="7"/>
      <c r="I288" s="6"/>
    </row>
    <row r="289" s="1" customFormat="1" spans="7:9">
      <c r="G289" s="6"/>
      <c r="H289" s="7"/>
      <c r="I289" s="6"/>
    </row>
  </sheetData>
  <mergeCells count="20">
    <mergeCell ref="A1:R1"/>
    <mergeCell ref="A269:B269"/>
    <mergeCell ref="A2:A4"/>
    <mergeCell ref="B2:B4"/>
    <mergeCell ref="C2:C4"/>
    <mergeCell ref="D2:D4"/>
    <mergeCell ref="E2:E4"/>
    <mergeCell ref="F2:F4"/>
    <mergeCell ref="G2:G4"/>
    <mergeCell ref="I2:I4"/>
    <mergeCell ref="J2:J4"/>
    <mergeCell ref="K2:K4"/>
    <mergeCell ref="L2:L4"/>
    <mergeCell ref="M2:M4"/>
    <mergeCell ref="N2:N4"/>
    <mergeCell ref="O2:O4"/>
    <mergeCell ref="P2:P4"/>
    <mergeCell ref="Q2:Q4"/>
    <mergeCell ref="R2:R4"/>
    <mergeCell ref="S2:S4"/>
  </mergeCells>
  <dataValidations count="2">
    <dataValidation type="list" allowBlank="1" showInputMessage="1" showErrorMessage="1" sqref="J5 J23 J24 J48 J49 J50 J60 J69 J79 J103 J117 J118 J122 J123 J151 J159 J160 J163 J164 J165 J177 J185 J192 J204 J238 J241 J244 J245 J246 J247 J267 J268 J272 J273 J274 J6:J7 J8:J22 J25:J28 J29:J33 J35:J47 J51:J59 J61:J68 J70:J78 J80:J81 J82:J83 J84:J85 J86:J87 J88:J89 J93:J96 J98:J102 J104:J116 J120:J121 J124:J125 J126:J127 J128:J150 J152:J158 J161:J162 J166:J176 J178:J184 J186:J191 J193:J203 J205:J230 J231:J232 J233:J237 J239:J240 J242:J243 J248:J266 J270:J271 J275:J277">
      <formula1>$U$5:$U$12</formula1>
    </dataValidation>
    <dataValidation type="list" allowBlank="1" showInputMessage="1" showErrorMessage="1" sqref="K5 K48 K49 K50 K83 K88 K89 K90 K91 K103 K117 K122 K159 K160 K163 K164 K165 K177 K185 K192 K204 K241 K244 K245 K252 K267 K268 K272 K273 K274 K6:K7 K8:K11 K13:K24 K25:K28 K29:K46 K51:K82 K84:K85 K86:K87 K92:K102 K104:K116 K118:K121 K123:K125 K126:K127 K128:K158 K161:K162 K166:K176 K178:K184 K186:K191 K193:K203 K205:K230 K231:K232 K233:K240 K242:K243 K246:K247 K248:K251 K253:K254 K255:K259 K260:K261 K262:K266 K270:K271 K275:K277">
      <formula1>$V$5:$V$15</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20-21供暖</vt:lpstr>
      <vt:lpstr>20年夏季制冷简版</vt:lpstr>
      <vt:lpstr>20年夏季制冷</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2020-12-09T04:40:00Z</dcterms:created>
  <dcterms:modified xsi:type="dcterms:W3CDTF">2021-02-01T02:50:15Z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