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竣工结算造价协议" sheetId="1" r:id="rId1"/>
    <sheet name="工程结算计算表" sheetId="2" r:id="rId2"/>
    <sheet name="扣减" sheetId="3" r:id="rId3"/>
  </sheets>
  <definedNames>
    <definedName name="_xlnm.Print_Area" localSheetId="1">工程结算计算表!$A$1:$G$15</definedName>
    <definedName name="_xlnm.Print_Area" localSheetId="0">竣工结算造价协议!$A$1:$G$23</definedName>
    <definedName name="_xlnm.Print_Area" localSheetId="2">扣减!$A:$H</definedName>
  </definedNames>
  <calcPr calcId="144525" concurrentCalc="0"/>
</workbook>
</file>

<file path=xl/sharedStrings.xml><?xml version="1.0" encoding="utf-8"?>
<sst xmlns="http://schemas.openxmlformats.org/spreadsheetml/2006/main" count="105" uniqueCount="88">
  <si>
    <r>
      <rPr>
        <b/>
        <sz val="14"/>
        <rFont val="黑体"/>
        <charset val="134"/>
      </rPr>
      <t>新华阳光科技发展集团有限公司</t>
    </r>
    <r>
      <rPr>
        <b/>
        <sz val="12"/>
        <rFont val="黑体"/>
        <charset val="134"/>
      </rPr>
      <t xml:space="preserve">
</t>
    </r>
    <r>
      <rPr>
        <sz val="9"/>
        <rFont val="黑体"/>
        <charset val="134"/>
      </rPr>
      <t>Xinhua Sunshine Technology Development Group Co.,Ltd.</t>
    </r>
  </si>
  <si>
    <t>编       号：XHYG-BD-082
版       号：V1.1
生效日期：2016-12-19</t>
  </si>
  <si>
    <t>竣工结算造价协议</t>
  </si>
  <si>
    <t xml:space="preserve">预结算编号：                                                </t>
  </si>
  <si>
    <t>日期：</t>
  </si>
  <si>
    <t>项目名称</t>
  </si>
  <si>
    <t>新华科技大厦</t>
  </si>
  <si>
    <t>合同编号</t>
  </si>
  <si>
    <t>BJ-XHKJDS-2020-X015</t>
  </si>
  <si>
    <t>施工单位</t>
  </si>
  <si>
    <t>北京三汇能环科技发展有限公司</t>
  </si>
  <si>
    <t>合同名称</t>
  </si>
  <si>
    <t>新华科技大厦17层装饰配套空调工程</t>
  </si>
  <si>
    <t>合同造价</t>
  </si>
  <si>
    <t>施工单位送审造价</t>
  </si>
  <si>
    <t>甲乙双方确认最终审定结算造价</t>
  </si>
  <si>
    <t>大写</t>
  </si>
  <si>
    <t>核减金额</t>
  </si>
  <si>
    <t>核减率</t>
  </si>
  <si>
    <t>已付工程款</t>
  </si>
  <si>
    <t xml:space="preserve">
 财务签字确认：</t>
  </si>
  <si>
    <t>水电费扣款</t>
  </si>
  <si>
    <t>违约金扣款</t>
  </si>
  <si>
    <t>保修款</t>
  </si>
  <si>
    <t>其它应扣款</t>
  </si>
  <si>
    <t>应扣款合计</t>
  </si>
  <si>
    <t>结算应付余款</t>
  </si>
  <si>
    <t>大写:</t>
  </si>
  <si>
    <t>结算审核说明：</t>
  </si>
  <si>
    <t>成本经办人：</t>
  </si>
  <si>
    <t>成本负责人：</t>
  </si>
  <si>
    <t>成本分管领导：</t>
  </si>
  <si>
    <t>甲方：（盖章）                               　</t>
  </si>
  <si>
    <t>乙方：（盖章）</t>
  </si>
  <si>
    <t xml:space="preserve">代表：（签字）                         </t>
  </si>
  <si>
    <t>代表：（签字）</t>
  </si>
  <si>
    <t xml:space="preserve">日期：     年     月    日  </t>
  </si>
  <si>
    <t>备注：双方对上述结算数据今后均不得提出异议，特此立据。</t>
  </si>
  <si>
    <t>工程结算计算表</t>
  </si>
  <si>
    <t>工程名称：新华科技大厦17层装饰配套空调工程</t>
  </si>
  <si>
    <t>序号</t>
  </si>
  <si>
    <t>单位</t>
  </si>
  <si>
    <t>工程量</t>
  </si>
  <si>
    <t>综合单价</t>
  </si>
  <si>
    <t>合计(元）</t>
  </si>
  <si>
    <t>备注</t>
  </si>
  <si>
    <t>一</t>
  </si>
  <si>
    <t>合同金额</t>
  </si>
  <si>
    <t>总价包干</t>
  </si>
  <si>
    <t>扣减</t>
  </si>
  <si>
    <t>二</t>
  </si>
  <si>
    <t>结算金额</t>
  </si>
  <si>
    <t>三</t>
  </si>
  <si>
    <t>扣除结算金额的0.7%</t>
  </si>
  <si>
    <t>罚款</t>
  </si>
  <si>
    <t>四</t>
  </si>
  <si>
    <r>
      <rPr>
        <b/>
        <sz val="10"/>
        <color theme="1"/>
        <rFont val="宋体"/>
        <charset val="134"/>
        <scheme val="minor"/>
      </rPr>
      <t>二-</t>
    </r>
    <r>
      <rPr>
        <sz val="10"/>
        <color theme="1"/>
        <rFont val="宋体"/>
        <charset val="134"/>
        <scheme val="minor"/>
      </rPr>
      <t>三</t>
    </r>
  </si>
  <si>
    <r>
      <rPr>
        <sz val="11"/>
        <color theme="1"/>
        <rFont val="宋体"/>
        <charset val="134"/>
        <scheme val="minor"/>
      </rPr>
      <t xml:space="preserve">    施工单位确认：                    经办：                     审核：                   </t>
    </r>
    <r>
      <rPr>
        <sz val="11"/>
        <rFont val="宋体"/>
        <charset val="134"/>
        <scheme val="minor"/>
      </rPr>
      <t xml:space="preserve">  审批：</t>
    </r>
  </si>
  <si>
    <t>扣减金额</t>
  </si>
  <si>
    <t>名称</t>
  </si>
  <si>
    <t>项目特征描述</t>
  </si>
  <si>
    <t>综合单价不含税（元</t>
  </si>
  <si>
    <t>合价不含税（元</t>
  </si>
  <si>
    <t>遥控器</t>
  </si>
  <si>
    <t>1.名称:液晶温控器带遥控器                                  2.未尽事宜详见设计图纸、招标文件、满足设计及相关规范要求</t>
  </si>
  <si>
    <t>台</t>
  </si>
  <si>
    <t>温控面板</t>
  </si>
  <si>
    <t>1.名称:液晶温控面板                                  2.未尽事宜详见设计图纸、招标文件、满足设计及相关规范要求</t>
  </si>
  <si>
    <t>通风管道绝热</t>
  </si>
  <si>
    <t>1.绝热材料品种:橡塑材料
2.绝热厚度:30mm                       3.未尽事宜详见设计图纸、招标文件、满足设计及相关规范要求</t>
  </si>
  <si>
    <t>㎡</t>
  </si>
  <si>
    <t>过滤器</t>
  </si>
  <si>
    <t>1.名称:过滤器
2.规格、压力等级:DN20
3.连接形式:螺纹连接                       4.未尽事宜详见设计图纸、招标文件、满足设计及相关规范要求</t>
  </si>
  <si>
    <t>个</t>
  </si>
  <si>
    <t>电气配管</t>
  </si>
  <si>
    <t>1.名称:电气配管
2.规格:JDG25
3.配置形式:暗配
4.过路盒（箱）供应、安装
5.管堵，剔槽
6.未尽事宜详见设计图纸、招标文件、满足设计及相关规范要求</t>
  </si>
  <si>
    <t>m</t>
  </si>
  <si>
    <t>电线</t>
  </si>
  <si>
    <t>1.名称:电线 
2.配线形式:动力线路
3.规格型号：ZRBV 1.5m2
4.材质:铜芯
5.配线部位:管内
6.穿引线，焊接包头等                         7.未尽事宜详见设计图纸、招标文件、满足设计及相关规范要求</t>
  </si>
  <si>
    <t>1.名称:电线 
2.配线形式:动力线路
3.规格型号：ZRBV 2.5m2
4.材质:铜芯
5.配线部位:管内
6.穿引线，焊接包头等                         7.未尽事宜详见设计图纸、招标文件、满足设计及相关规范要求</t>
  </si>
  <si>
    <t>系统调试</t>
  </si>
  <si>
    <t xml:space="preserve">1.系统调试                                 2.未尽事宜详见设计图纸、招标文件、满足设计及相关规范要求     </t>
  </si>
  <si>
    <t>项</t>
  </si>
  <si>
    <t>费率为直接费的1%</t>
  </si>
  <si>
    <t>直接费合计（税前价）</t>
  </si>
  <si>
    <t>税金</t>
  </si>
  <si>
    <t>元</t>
  </si>
  <si>
    <t>含税总计</t>
  </si>
</sst>
</file>

<file path=xl/styles.xml><?xml version="1.0" encoding="utf-8"?>
<styleSheet xmlns="http://schemas.openxmlformats.org/spreadsheetml/2006/main">
  <numFmts count="8">
    <numFmt numFmtId="176" formatCode="0;[Red]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178" formatCode="0.00;[Red]0.00"/>
    <numFmt numFmtId="179" formatCode="_ \¥* #,##0.00_ ;_ \¥* \-#,##0.00_ ;_ \¥* &quot;-&quot;??_ ;_ @_ "/>
  </numFmts>
  <fonts count="4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新宋体"/>
      <charset val="134"/>
    </font>
    <font>
      <sz val="11"/>
      <color theme="1"/>
      <name val="新宋体"/>
      <charset val="134"/>
    </font>
    <font>
      <b/>
      <sz val="14"/>
      <name val="黑体"/>
      <charset val="134"/>
    </font>
    <font>
      <b/>
      <sz val="12"/>
      <name val="新宋体"/>
      <charset val="134"/>
    </font>
    <font>
      <sz val="10"/>
      <name val="微软雅黑"/>
      <charset val="134"/>
    </font>
    <font>
      <b/>
      <sz val="16"/>
      <name val="新宋体"/>
      <charset val="134"/>
    </font>
    <font>
      <sz val="11"/>
      <name val="仿宋"/>
      <charset val="134"/>
    </font>
    <font>
      <sz val="10"/>
      <name val="新宋体"/>
      <charset val="134"/>
    </font>
    <font>
      <sz val="11"/>
      <name val="新宋体"/>
      <charset val="134"/>
    </font>
    <font>
      <b/>
      <sz val="10"/>
      <color indexed="8"/>
      <name val="新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sz val="11"/>
      <name val="宋体"/>
      <charset val="134"/>
      <scheme val="minor"/>
    </font>
    <font>
      <b/>
      <sz val="12"/>
      <name val="黑体"/>
      <charset val="134"/>
    </font>
    <font>
      <sz val="9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0" fontId="33" fillId="0" borderId="0">
      <alignment vertical="center"/>
    </xf>
    <xf numFmtId="0" fontId="0" fillId="25" borderId="11" applyNumberFormat="0" applyFon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2" fillId="30" borderId="13" applyNumberFormat="0" applyAlignment="0" applyProtection="0">
      <alignment vertical="center"/>
    </xf>
    <xf numFmtId="0" fontId="44" fillId="30" borderId="8" applyNumberFormat="0" applyAlignment="0" applyProtection="0">
      <alignment vertical="center"/>
    </xf>
    <xf numFmtId="0" fontId="37" fillId="24" borderId="10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0" borderId="0"/>
    <xf numFmtId="0" fontId="27" fillId="0" borderId="0"/>
    <xf numFmtId="0" fontId="0" fillId="0" borderId="0"/>
    <xf numFmtId="0" fontId="2" fillId="0" borderId="0"/>
  </cellStyleXfs>
  <cellXfs count="10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58" applyFont="1" applyFill="1" applyBorder="1" applyAlignment="1">
      <alignment horizontal="left" vertical="center" wrapText="1"/>
    </xf>
    <xf numFmtId="0" fontId="4" fillId="0" borderId="3" xfId="58" applyFont="1" applyFill="1" applyBorder="1" applyAlignment="1">
      <alignment horizontal="center" vertical="center" wrapText="1"/>
    </xf>
    <xf numFmtId="177" fontId="4" fillId="0" borderId="3" xfId="57" applyNumberFormat="1" applyFont="1" applyFill="1" applyBorder="1" applyAlignment="1">
      <alignment horizontal="left" vertical="center" wrapText="1"/>
    </xf>
    <xf numFmtId="178" fontId="1" fillId="0" borderId="3" xfId="0" applyNumberFormat="1" applyFont="1" applyFill="1" applyBorder="1" applyAlignment="1" applyProtection="1">
      <alignment horizontal="center" vertical="center"/>
    </xf>
    <xf numFmtId="10" fontId="1" fillId="0" borderId="3" xfId="0" applyNumberFormat="1" applyFont="1" applyFill="1" applyBorder="1" applyAlignment="1" applyProtection="1">
      <alignment horizontal="left" vertical="center" wrapText="1"/>
    </xf>
    <xf numFmtId="1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176" fontId="1" fillId="0" borderId="3" xfId="0" applyNumberFormat="1" applyFont="1" applyFill="1" applyBorder="1" applyAlignment="1" applyProtection="1">
      <alignment vertical="center" wrapText="1"/>
    </xf>
    <xf numFmtId="178" fontId="1" fillId="0" borderId="3" xfId="0" applyNumberFormat="1" applyFont="1" applyFill="1" applyBorder="1" applyAlignment="1" applyProtection="1">
      <alignment vertical="center" wrapText="1"/>
    </xf>
    <xf numFmtId="9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vertical="center" wrapText="1"/>
    </xf>
    <xf numFmtId="177" fontId="1" fillId="2" borderId="0" xfId="0" applyNumberFormat="1" applyFont="1" applyFill="1" applyAlignment="1">
      <alignment vertical="center"/>
    </xf>
    <xf numFmtId="0" fontId="5" fillId="0" borderId="0" xfId="57" applyFont="1" applyAlignment="1">
      <alignment horizontal="center" vertical="center"/>
    </xf>
    <xf numFmtId="0" fontId="6" fillId="0" borderId="0" xfId="57" applyFont="1" applyAlignment="1">
      <alignment horizontal="left" vertical="center"/>
    </xf>
    <xf numFmtId="177" fontId="6" fillId="0" borderId="0" xfId="57" applyNumberFormat="1" applyFont="1" applyAlignment="1">
      <alignment horizontal="left" vertical="center"/>
    </xf>
    <xf numFmtId="43" fontId="6" fillId="0" borderId="0" xfId="57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57" applyFont="1" applyBorder="1" applyAlignment="1">
      <alignment horizontal="center" vertical="center"/>
    </xf>
    <xf numFmtId="0" fontId="7" fillId="0" borderId="3" xfId="57" applyFont="1" applyFill="1" applyBorder="1" applyAlignment="1">
      <alignment vertical="center"/>
    </xf>
    <xf numFmtId="0" fontId="8" fillId="0" borderId="4" xfId="57" applyFont="1" applyBorder="1" applyAlignment="1">
      <alignment horizontal="center" vertical="center"/>
    </xf>
    <xf numFmtId="0" fontId="8" fillId="0" borderId="5" xfId="57" applyFont="1" applyBorder="1" applyAlignment="1">
      <alignment horizontal="center" vertical="center"/>
    </xf>
    <xf numFmtId="0" fontId="8" fillId="0" borderId="6" xfId="57" applyFont="1" applyBorder="1" applyAlignment="1">
      <alignment horizontal="center" vertical="center"/>
    </xf>
    <xf numFmtId="43" fontId="7" fillId="0" borderId="3" xfId="57" applyNumberFormat="1" applyFont="1" applyBorder="1" applyAlignment="1">
      <alignment horizontal="center" vertical="center"/>
    </xf>
    <xf numFmtId="0" fontId="6" fillId="0" borderId="3" xfId="57" applyFont="1" applyFill="1" applyBorder="1" applyAlignment="1">
      <alignment horizontal="center" vertical="center" wrapText="1"/>
    </xf>
    <xf numFmtId="0" fontId="7" fillId="0" borderId="3" xfId="57" applyFont="1" applyBorder="1" applyAlignment="1">
      <alignment horizontal="center" vertical="center"/>
    </xf>
    <xf numFmtId="0" fontId="6" fillId="0" borderId="4" xfId="57" applyFont="1" applyBorder="1" applyAlignment="1">
      <alignment horizontal="left" vertical="center" wrapText="1"/>
    </xf>
    <xf numFmtId="0" fontId="6" fillId="0" borderId="5" xfId="57" applyFont="1" applyBorder="1" applyAlignment="1">
      <alignment horizontal="left" vertical="center" wrapText="1"/>
    </xf>
    <xf numFmtId="0" fontId="6" fillId="0" borderId="6" xfId="57" applyFont="1" applyBorder="1" applyAlignment="1">
      <alignment horizontal="left" vertical="center" wrapText="1"/>
    </xf>
    <xf numFmtId="43" fontId="6" fillId="0" borderId="3" xfId="57" applyNumberFormat="1" applyFont="1" applyBorder="1" applyAlignment="1">
      <alignment horizontal="center" vertical="center"/>
    </xf>
    <xf numFmtId="0" fontId="6" fillId="0" borderId="4" xfId="57" applyFont="1" applyBorder="1" applyAlignment="1">
      <alignment horizontal="left" vertical="center" wrapText="1"/>
    </xf>
    <xf numFmtId="0" fontId="9" fillId="0" borderId="5" xfId="57" applyFont="1" applyBorder="1" applyAlignment="1">
      <alignment horizontal="center" vertical="center" wrapText="1"/>
    </xf>
    <xf numFmtId="0" fontId="9" fillId="0" borderId="6" xfId="57" applyFont="1" applyBorder="1" applyAlignment="1">
      <alignment horizontal="center" vertical="center" wrapText="1"/>
    </xf>
    <xf numFmtId="0" fontId="10" fillId="0" borderId="3" xfId="57" applyFont="1" applyBorder="1" applyAlignment="1">
      <alignment horizontal="center" vertical="center"/>
    </xf>
    <xf numFmtId="0" fontId="7" fillId="0" borderId="3" xfId="57" applyFont="1" applyFill="1" applyBorder="1" applyAlignment="1">
      <alignment horizontal="center" vertical="center" wrapText="1"/>
    </xf>
    <xf numFmtId="0" fontId="7" fillId="0" borderId="3" xfId="57" applyFont="1" applyBorder="1" applyAlignment="1">
      <alignment vertical="center"/>
    </xf>
    <xf numFmtId="0" fontId="7" fillId="0" borderId="4" xfId="57" applyFont="1" applyBorder="1" applyAlignment="1">
      <alignment horizontal="center" vertical="center"/>
    </xf>
    <xf numFmtId="0" fontId="7" fillId="0" borderId="5" xfId="57" applyFont="1" applyBorder="1" applyAlignment="1">
      <alignment horizontal="center" vertical="center"/>
    </xf>
    <xf numFmtId="0" fontId="7" fillId="0" borderId="6" xfId="57" applyFont="1" applyBorder="1" applyAlignment="1">
      <alignment horizontal="center" vertical="center"/>
    </xf>
    <xf numFmtId="0" fontId="6" fillId="0" borderId="3" xfId="57" applyFont="1" applyBorder="1" applyAlignment="1">
      <alignment vertical="center"/>
    </xf>
    <xf numFmtId="0" fontId="6" fillId="0" borderId="4" xfId="57" applyFont="1" applyBorder="1" applyAlignment="1">
      <alignment horizontal="center" vertical="center"/>
    </xf>
    <xf numFmtId="0" fontId="6" fillId="0" borderId="5" xfId="57" applyFont="1" applyBorder="1" applyAlignment="1">
      <alignment horizontal="center" vertical="center"/>
    </xf>
    <xf numFmtId="0" fontId="6" fillId="0" borderId="6" xfId="57" applyFont="1" applyBorder="1" applyAlignment="1">
      <alignment horizontal="center" vertical="center"/>
    </xf>
    <xf numFmtId="0" fontId="2" fillId="0" borderId="3" xfId="57" applyFont="1" applyBorder="1" applyAlignment="1">
      <alignment horizontal="center" vertical="center"/>
    </xf>
    <xf numFmtId="177" fontId="6" fillId="0" borderId="4" xfId="57" applyNumberFormat="1" applyFont="1" applyBorder="1" applyAlignment="1">
      <alignment horizontal="center" vertical="center" wrapText="1"/>
    </xf>
    <xf numFmtId="177" fontId="6" fillId="0" borderId="5" xfId="57" applyNumberFormat="1" applyFont="1" applyBorder="1" applyAlignment="1">
      <alignment horizontal="center" vertical="center" wrapText="1"/>
    </xf>
    <xf numFmtId="177" fontId="6" fillId="0" borderId="6" xfId="57" applyNumberFormat="1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/>
    </xf>
    <xf numFmtId="9" fontId="6" fillId="0" borderId="4" xfId="57" applyNumberFormat="1" applyFont="1" applyBorder="1" applyAlignment="1">
      <alignment horizontal="center" vertical="center"/>
    </xf>
    <xf numFmtId="9" fontId="6" fillId="0" borderId="5" xfId="57" applyNumberFormat="1" applyFont="1" applyBorder="1" applyAlignment="1">
      <alignment horizontal="center" vertical="center"/>
    </xf>
    <xf numFmtId="9" fontId="6" fillId="0" borderId="6" xfId="57" applyNumberFormat="1" applyFont="1" applyBorder="1" applyAlignment="1">
      <alignment horizontal="center" vertical="center"/>
    </xf>
    <xf numFmtId="177" fontId="7" fillId="0" borderId="4" xfId="57" applyNumberFormat="1" applyFont="1" applyBorder="1" applyAlignment="1">
      <alignment horizontal="center" vertical="center"/>
    </xf>
    <xf numFmtId="177" fontId="7" fillId="0" borderId="5" xfId="57" applyNumberFormat="1" applyFont="1" applyBorder="1" applyAlignment="1">
      <alignment horizontal="center" vertical="center"/>
    </xf>
    <xf numFmtId="177" fontId="7" fillId="0" borderId="6" xfId="57" applyNumberFormat="1" applyFont="1" applyBorder="1" applyAlignment="1">
      <alignment horizontal="center" vertical="center"/>
    </xf>
    <xf numFmtId="0" fontId="0" fillId="0" borderId="0" xfId="57" applyFont="1" applyAlignment="1">
      <alignment horizontal="left" vertical="center"/>
    </xf>
    <xf numFmtId="0" fontId="11" fillId="0" borderId="0" xfId="55" applyFont="1" applyFill="1" applyAlignment="1">
      <alignment vertical="center"/>
    </xf>
    <xf numFmtId="0" fontId="11" fillId="0" borderId="0" xfId="55" applyFont="1" applyAlignment="1">
      <alignment vertical="center"/>
    </xf>
    <xf numFmtId="0" fontId="12" fillId="0" borderId="3" xfId="0" applyFont="1" applyBorder="1" applyAlignment="1">
      <alignment horizontal="center"/>
    </xf>
    <xf numFmtId="0" fontId="13" fillId="0" borderId="3" xfId="55" applyFont="1" applyFill="1" applyBorder="1" applyAlignment="1">
      <alignment horizontal="center" vertical="center" wrapText="1"/>
    </xf>
    <xf numFmtId="0" fontId="14" fillId="0" borderId="3" xfId="55" applyFont="1" applyFill="1" applyBorder="1" applyAlignment="1">
      <alignment horizontal="center" vertical="center" wrapText="1"/>
    </xf>
    <xf numFmtId="0" fontId="14" fillId="0" borderId="3" xfId="55" applyFont="1" applyFill="1" applyBorder="1" applyAlignment="1">
      <alignment vertical="center" wrapText="1"/>
    </xf>
    <xf numFmtId="0" fontId="15" fillId="0" borderId="3" xfId="55" applyFont="1" applyFill="1" applyBorder="1" applyAlignment="1">
      <alignment vertical="center" wrapText="1"/>
    </xf>
    <xf numFmtId="0" fontId="16" fillId="0" borderId="3" xfId="55" applyFont="1" applyBorder="1" applyAlignment="1">
      <alignment horizontal="center" vertical="center"/>
    </xf>
    <xf numFmtId="0" fontId="17" fillId="0" borderId="3" xfId="55" applyFont="1" applyBorder="1" applyAlignment="1">
      <alignment horizontal="left" vertical="center"/>
    </xf>
    <xf numFmtId="0" fontId="17" fillId="0" borderId="3" xfId="55" applyFont="1" applyBorder="1" applyAlignment="1">
      <alignment horizontal="center" vertical="center"/>
    </xf>
    <xf numFmtId="22" fontId="17" fillId="0" borderId="3" xfId="55" applyNumberFormat="1" applyFont="1" applyBorder="1" applyAlignment="1">
      <alignment horizontal="center" vertical="center"/>
    </xf>
    <xf numFmtId="0" fontId="18" fillId="0" borderId="3" xfId="55" applyFont="1" applyBorder="1" applyAlignment="1">
      <alignment horizontal="left" vertical="center"/>
    </xf>
    <xf numFmtId="0" fontId="18" fillId="0" borderId="3" xfId="55" applyFont="1" applyBorder="1" applyAlignment="1">
      <alignment horizontal="left" vertical="center" wrapText="1"/>
    </xf>
    <xf numFmtId="179" fontId="19" fillId="0" borderId="3" xfId="55" applyNumberFormat="1" applyFont="1" applyBorder="1" applyAlignment="1">
      <alignment horizontal="left" vertical="center"/>
    </xf>
    <xf numFmtId="10" fontId="19" fillId="0" borderId="3" xfId="15" applyNumberFormat="1" applyFont="1" applyBorder="1" applyAlignment="1">
      <alignment horizontal="center" vertical="center" wrapText="1"/>
    </xf>
    <xf numFmtId="0" fontId="18" fillId="0" borderId="3" xfId="55" applyFont="1" applyBorder="1" applyAlignment="1">
      <alignment horizontal="center" vertical="center"/>
    </xf>
    <xf numFmtId="0" fontId="18" fillId="0" borderId="3" xfId="55" applyFont="1" applyBorder="1" applyAlignment="1">
      <alignment vertical="center"/>
    </xf>
    <xf numFmtId="179" fontId="12" fillId="0" borderId="3" xfId="55" applyNumberFormat="1" applyFont="1" applyBorder="1" applyAlignment="1">
      <alignment horizontal="center" vertical="center"/>
    </xf>
    <xf numFmtId="0" fontId="18" fillId="0" borderId="3" xfId="55" applyFont="1" applyBorder="1" applyAlignment="1">
      <alignment horizontal="left" vertical="top" wrapText="1"/>
    </xf>
    <xf numFmtId="0" fontId="18" fillId="0" borderId="3" xfId="55" applyFont="1" applyBorder="1" applyAlignment="1">
      <alignment horizontal="left" vertical="top"/>
    </xf>
    <xf numFmtId="179" fontId="19" fillId="0" borderId="3" xfId="55" applyNumberFormat="1" applyFont="1" applyBorder="1" applyAlignment="1">
      <alignment horizontal="center" vertical="center"/>
    </xf>
    <xf numFmtId="0" fontId="18" fillId="0" borderId="3" xfId="55" applyFont="1" applyBorder="1" applyAlignment="1">
      <alignment vertical="center" wrapText="1"/>
    </xf>
    <xf numFmtId="0" fontId="18" fillId="0" borderId="3" xfId="55" applyFont="1" applyBorder="1" applyAlignment="1">
      <alignment horizontal="right" vertical="center"/>
    </xf>
    <xf numFmtId="0" fontId="18" fillId="0" borderId="3" xfId="55" applyFont="1" applyBorder="1" applyAlignment="1">
      <alignment horizontal="center" vertical="center" wrapText="1"/>
    </xf>
    <xf numFmtId="0" fontId="20" fillId="0" borderId="3" xfId="55" applyFont="1" applyBorder="1" applyAlignment="1">
      <alignment horizontal="center" vertical="center"/>
    </xf>
    <xf numFmtId="179" fontId="11" fillId="0" borderId="0" xfId="55" applyNumberFormat="1" applyFont="1" applyAlignment="1">
      <alignment vertical="center"/>
    </xf>
    <xf numFmtId="44" fontId="11" fillId="0" borderId="0" xfId="55" applyNumberFormat="1" applyFont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吸顶灯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复件 5.1 工程量清单 L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20% - 强调文字颜色 3 5 2 2 3" xfId="43"/>
    <cellStyle name="强调文字颜色 3" xfId="44" builtinId="37"/>
    <cellStyle name="强调文字颜色 4" xfId="45" builtinId="41"/>
    <cellStyle name="好_吸顶灯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样式 1" xfId="56"/>
    <cellStyle name="常规 3" xfId="57"/>
    <cellStyle name="Normal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168275</xdr:colOff>
      <xdr:row>0</xdr:row>
      <xdr:rowOff>66675</xdr:rowOff>
    </xdr:from>
    <xdr:to>
      <xdr:col>1</xdr:col>
      <xdr:colOff>438785</xdr:colOff>
      <xdr:row>0</xdr:row>
      <xdr:rowOff>453390</xdr:rowOff>
    </xdr:to>
    <xdr:pic>
      <xdr:nvPicPr>
        <xdr:cNvPr id="2" name="图片 2" descr="新华控股集团LOGO（中英文简称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275" y="66675"/>
          <a:ext cx="1575435" cy="386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view="pageBreakPreview" zoomScaleNormal="100" workbookViewId="0">
      <selection activeCell="A2" sqref="A2:G2"/>
    </sheetView>
  </sheetViews>
  <sheetFormatPr defaultColWidth="9" defaultRowHeight="14.25"/>
  <cols>
    <col min="1" max="1" width="17.125" style="80" customWidth="1"/>
    <col min="2" max="2" width="9" style="80"/>
    <col min="3" max="3" width="7.5" style="80" customWidth="1"/>
    <col min="4" max="4" width="6.25" style="80" customWidth="1"/>
    <col min="5" max="5" width="16.875" style="80" customWidth="1"/>
    <col min="6" max="6" width="10.5" style="80" customWidth="1"/>
    <col min="7" max="7" width="21.25" style="80" customWidth="1"/>
    <col min="8" max="10" width="9.375" style="80" customWidth="1"/>
    <col min="11" max="11" width="22.125" style="80" customWidth="1"/>
    <col min="12" max="28" width="9.375" style="80" customWidth="1"/>
    <col min="29" max="255" width="9" style="80"/>
    <col min="256" max="256" width="2" style="80" customWidth="1"/>
    <col min="257" max="257" width="16.875" style="80" customWidth="1"/>
    <col min="258" max="258" width="9" style="80"/>
    <col min="259" max="259" width="6.625" style="80" customWidth="1"/>
    <col min="260" max="260" width="8.875" style="80" customWidth="1"/>
    <col min="261" max="261" width="14.25" style="80" customWidth="1"/>
    <col min="262" max="262" width="9" style="80"/>
    <col min="263" max="263" width="18" style="80" customWidth="1"/>
    <col min="264" max="511" width="9" style="80"/>
    <col min="512" max="512" width="2" style="80" customWidth="1"/>
    <col min="513" max="513" width="16.875" style="80" customWidth="1"/>
    <col min="514" max="514" width="9" style="80"/>
    <col min="515" max="515" width="6.625" style="80" customWidth="1"/>
    <col min="516" max="516" width="8.875" style="80" customWidth="1"/>
    <col min="517" max="517" width="14.25" style="80" customWidth="1"/>
    <col min="518" max="518" width="9" style="80"/>
    <col min="519" max="519" width="18" style="80" customWidth="1"/>
    <col min="520" max="767" width="9" style="80"/>
    <col min="768" max="768" width="2" style="80" customWidth="1"/>
    <col min="769" max="769" width="16.875" style="80" customWidth="1"/>
    <col min="770" max="770" width="9" style="80"/>
    <col min="771" max="771" width="6.625" style="80" customWidth="1"/>
    <col min="772" max="772" width="8.875" style="80" customWidth="1"/>
    <col min="773" max="773" width="14.25" style="80" customWidth="1"/>
    <col min="774" max="774" width="9" style="80"/>
    <col min="775" max="775" width="18" style="80" customWidth="1"/>
    <col min="776" max="1023" width="9" style="80"/>
    <col min="1024" max="1024" width="2" style="80" customWidth="1"/>
    <col min="1025" max="1025" width="16.875" style="80" customWidth="1"/>
    <col min="1026" max="1026" width="9" style="80"/>
    <col min="1027" max="1027" width="6.625" style="80" customWidth="1"/>
    <col min="1028" max="1028" width="8.875" style="80" customWidth="1"/>
    <col min="1029" max="1029" width="14.25" style="80" customWidth="1"/>
    <col min="1030" max="1030" width="9" style="80"/>
    <col min="1031" max="1031" width="18" style="80" customWidth="1"/>
    <col min="1032" max="1279" width="9" style="80"/>
    <col min="1280" max="1280" width="2" style="80" customWidth="1"/>
    <col min="1281" max="1281" width="16.875" style="80" customWidth="1"/>
    <col min="1282" max="1282" width="9" style="80"/>
    <col min="1283" max="1283" width="6.625" style="80" customWidth="1"/>
    <col min="1284" max="1284" width="8.875" style="80" customWidth="1"/>
    <col min="1285" max="1285" width="14.25" style="80" customWidth="1"/>
    <col min="1286" max="1286" width="9" style="80"/>
    <col min="1287" max="1287" width="18" style="80" customWidth="1"/>
    <col min="1288" max="1535" width="9" style="80"/>
    <col min="1536" max="1536" width="2" style="80" customWidth="1"/>
    <col min="1537" max="1537" width="16.875" style="80" customWidth="1"/>
    <col min="1538" max="1538" width="9" style="80"/>
    <col min="1539" max="1539" width="6.625" style="80" customWidth="1"/>
    <col min="1540" max="1540" width="8.875" style="80" customWidth="1"/>
    <col min="1541" max="1541" width="14.25" style="80" customWidth="1"/>
    <col min="1542" max="1542" width="9" style="80"/>
    <col min="1543" max="1543" width="18" style="80" customWidth="1"/>
    <col min="1544" max="1791" width="9" style="80"/>
    <col min="1792" max="1792" width="2" style="80" customWidth="1"/>
    <col min="1793" max="1793" width="16.875" style="80" customWidth="1"/>
    <col min="1794" max="1794" width="9" style="80"/>
    <col min="1795" max="1795" width="6.625" style="80" customWidth="1"/>
    <col min="1796" max="1796" width="8.875" style="80" customWidth="1"/>
    <col min="1797" max="1797" width="14.25" style="80" customWidth="1"/>
    <col min="1798" max="1798" width="9" style="80"/>
    <col min="1799" max="1799" width="18" style="80" customWidth="1"/>
    <col min="1800" max="2047" width="9" style="80"/>
    <col min="2048" max="2048" width="2" style="80" customWidth="1"/>
    <col min="2049" max="2049" width="16.875" style="80" customWidth="1"/>
    <col min="2050" max="2050" width="9" style="80"/>
    <col min="2051" max="2051" width="6.625" style="80" customWidth="1"/>
    <col min="2052" max="2052" width="8.875" style="80" customWidth="1"/>
    <col min="2053" max="2053" width="14.25" style="80" customWidth="1"/>
    <col min="2054" max="2054" width="9" style="80"/>
    <col min="2055" max="2055" width="18" style="80" customWidth="1"/>
    <col min="2056" max="2303" width="9" style="80"/>
    <col min="2304" max="2304" width="2" style="80" customWidth="1"/>
    <col min="2305" max="2305" width="16.875" style="80" customWidth="1"/>
    <col min="2306" max="2306" width="9" style="80"/>
    <col min="2307" max="2307" width="6.625" style="80" customWidth="1"/>
    <col min="2308" max="2308" width="8.875" style="80" customWidth="1"/>
    <col min="2309" max="2309" width="14.25" style="80" customWidth="1"/>
    <col min="2310" max="2310" width="9" style="80"/>
    <col min="2311" max="2311" width="18" style="80" customWidth="1"/>
    <col min="2312" max="2559" width="9" style="80"/>
    <col min="2560" max="2560" width="2" style="80" customWidth="1"/>
    <col min="2561" max="2561" width="16.875" style="80" customWidth="1"/>
    <col min="2562" max="2562" width="9" style="80"/>
    <col min="2563" max="2563" width="6.625" style="80" customWidth="1"/>
    <col min="2564" max="2564" width="8.875" style="80" customWidth="1"/>
    <col min="2565" max="2565" width="14.25" style="80" customWidth="1"/>
    <col min="2566" max="2566" width="9" style="80"/>
    <col min="2567" max="2567" width="18" style="80" customWidth="1"/>
    <col min="2568" max="2815" width="9" style="80"/>
    <col min="2816" max="2816" width="2" style="80" customWidth="1"/>
    <col min="2817" max="2817" width="16.875" style="80" customWidth="1"/>
    <col min="2818" max="2818" width="9" style="80"/>
    <col min="2819" max="2819" width="6.625" style="80" customWidth="1"/>
    <col min="2820" max="2820" width="8.875" style="80" customWidth="1"/>
    <col min="2821" max="2821" width="14.25" style="80" customWidth="1"/>
    <col min="2822" max="2822" width="9" style="80"/>
    <col min="2823" max="2823" width="18" style="80" customWidth="1"/>
    <col min="2824" max="3071" width="9" style="80"/>
    <col min="3072" max="3072" width="2" style="80" customWidth="1"/>
    <col min="3073" max="3073" width="16.875" style="80" customWidth="1"/>
    <col min="3074" max="3074" width="9" style="80"/>
    <col min="3075" max="3075" width="6.625" style="80" customWidth="1"/>
    <col min="3076" max="3076" width="8.875" style="80" customWidth="1"/>
    <col min="3077" max="3077" width="14.25" style="80" customWidth="1"/>
    <col min="3078" max="3078" width="9" style="80"/>
    <col min="3079" max="3079" width="18" style="80" customWidth="1"/>
    <col min="3080" max="3327" width="9" style="80"/>
    <col min="3328" max="3328" width="2" style="80" customWidth="1"/>
    <col min="3329" max="3329" width="16.875" style="80" customWidth="1"/>
    <col min="3330" max="3330" width="9" style="80"/>
    <col min="3331" max="3331" width="6.625" style="80" customWidth="1"/>
    <col min="3332" max="3332" width="8.875" style="80" customWidth="1"/>
    <col min="3333" max="3333" width="14.25" style="80" customWidth="1"/>
    <col min="3334" max="3334" width="9" style="80"/>
    <col min="3335" max="3335" width="18" style="80" customWidth="1"/>
    <col min="3336" max="3583" width="9" style="80"/>
    <col min="3584" max="3584" width="2" style="80" customWidth="1"/>
    <col min="3585" max="3585" width="16.875" style="80" customWidth="1"/>
    <col min="3586" max="3586" width="9" style="80"/>
    <col min="3587" max="3587" width="6.625" style="80" customWidth="1"/>
    <col min="3588" max="3588" width="8.875" style="80" customWidth="1"/>
    <col min="3589" max="3589" width="14.25" style="80" customWidth="1"/>
    <col min="3590" max="3590" width="9" style="80"/>
    <col min="3591" max="3591" width="18" style="80" customWidth="1"/>
    <col min="3592" max="3839" width="9" style="80"/>
    <col min="3840" max="3840" width="2" style="80" customWidth="1"/>
    <col min="3841" max="3841" width="16.875" style="80" customWidth="1"/>
    <col min="3842" max="3842" width="9" style="80"/>
    <col min="3843" max="3843" width="6.625" style="80" customWidth="1"/>
    <col min="3844" max="3844" width="8.875" style="80" customWidth="1"/>
    <col min="3845" max="3845" width="14.25" style="80" customWidth="1"/>
    <col min="3846" max="3846" width="9" style="80"/>
    <col min="3847" max="3847" width="18" style="80" customWidth="1"/>
    <col min="3848" max="4095" width="9" style="80"/>
    <col min="4096" max="4096" width="2" style="80" customWidth="1"/>
    <col min="4097" max="4097" width="16.875" style="80" customWidth="1"/>
    <col min="4098" max="4098" width="9" style="80"/>
    <col min="4099" max="4099" width="6.625" style="80" customWidth="1"/>
    <col min="4100" max="4100" width="8.875" style="80" customWidth="1"/>
    <col min="4101" max="4101" width="14.25" style="80" customWidth="1"/>
    <col min="4102" max="4102" width="9" style="80"/>
    <col min="4103" max="4103" width="18" style="80" customWidth="1"/>
    <col min="4104" max="4351" width="9" style="80"/>
    <col min="4352" max="4352" width="2" style="80" customWidth="1"/>
    <col min="4353" max="4353" width="16.875" style="80" customWidth="1"/>
    <col min="4354" max="4354" width="9" style="80"/>
    <col min="4355" max="4355" width="6.625" style="80" customWidth="1"/>
    <col min="4356" max="4356" width="8.875" style="80" customWidth="1"/>
    <col min="4357" max="4357" width="14.25" style="80" customWidth="1"/>
    <col min="4358" max="4358" width="9" style="80"/>
    <col min="4359" max="4359" width="18" style="80" customWidth="1"/>
    <col min="4360" max="4607" width="9" style="80"/>
    <col min="4608" max="4608" width="2" style="80" customWidth="1"/>
    <col min="4609" max="4609" width="16.875" style="80" customWidth="1"/>
    <col min="4610" max="4610" width="9" style="80"/>
    <col min="4611" max="4611" width="6.625" style="80" customWidth="1"/>
    <col min="4612" max="4612" width="8.875" style="80" customWidth="1"/>
    <col min="4613" max="4613" width="14.25" style="80" customWidth="1"/>
    <col min="4614" max="4614" width="9" style="80"/>
    <col min="4615" max="4615" width="18" style="80" customWidth="1"/>
    <col min="4616" max="4863" width="9" style="80"/>
    <col min="4864" max="4864" width="2" style="80" customWidth="1"/>
    <col min="4865" max="4865" width="16.875" style="80" customWidth="1"/>
    <col min="4866" max="4866" width="9" style="80"/>
    <col min="4867" max="4867" width="6.625" style="80" customWidth="1"/>
    <col min="4868" max="4868" width="8.875" style="80" customWidth="1"/>
    <col min="4869" max="4869" width="14.25" style="80" customWidth="1"/>
    <col min="4870" max="4870" width="9" style="80"/>
    <col min="4871" max="4871" width="18" style="80" customWidth="1"/>
    <col min="4872" max="5119" width="9" style="80"/>
    <col min="5120" max="5120" width="2" style="80" customWidth="1"/>
    <col min="5121" max="5121" width="16.875" style="80" customWidth="1"/>
    <col min="5122" max="5122" width="9" style="80"/>
    <col min="5123" max="5123" width="6.625" style="80" customWidth="1"/>
    <col min="5124" max="5124" width="8.875" style="80" customWidth="1"/>
    <col min="5125" max="5125" width="14.25" style="80" customWidth="1"/>
    <col min="5126" max="5126" width="9" style="80"/>
    <col min="5127" max="5127" width="18" style="80" customWidth="1"/>
    <col min="5128" max="5375" width="9" style="80"/>
    <col min="5376" max="5376" width="2" style="80" customWidth="1"/>
    <col min="5377" max="5377" width="16.875" style="80" customWidth="1"/>
    <col min="5378" max="5378" width="9" style="80"/>
    <col min="5379" max="5379" width="6.625" style="80" customWidth="1"/>
    <col min="5380" max="5380" width="8.875" style="80" customWidth="1"/>
    <col min="5381" max="5381" width="14.25" style="80" customWidth="1"/>
    <col min="5382" max="5382" width="9" style="80"/>
    <col min="5383" max="5383" width="18" style="80" customWidth="1"/>
    <col min="5384" max="5631" width="9" style="80"/>
    <col min="5632" max="5632" width="2" style="80" customWidth="1"/>
    <col min="5633" max="5633" width="16.875" style="80" customWidth="1"/>
    <col min="5634" max="5634" width="9" style="80"/>
    <col min="5635" max="5635" width="6.625" style="80" customWidth="1"/>
    <col min="5636" max="5636" width="8.875" style="80" customWidth="1"/>
    <col min="5637" max="5637" width="14.25" style="80" customWidth="1"/>
    <col min="5638" max="5638" width="9" style="80"/>
    <col min="5639" max="5639" width="18" style="80" customWidth="1"/>
    <col min="5640" max="5887" width="9" style="80"/>
    <col min="5888" max="5888" width="2" style="80" customWidth="1"/>
    <col min="5889" max="5889" width="16.875" style="80" customWidth="1"/>
    <col min="5890" max="5890" width="9" style="80"/>
    <col min="5891" max="5891" width="6.625" style="80" customWidth="1"/>
    <col min="5892" max="5892" width="8.875" style="80" customWidth="1"/>
    <col min="5893" max="5893" width="14.25" style="80" customWidth="1"/>
    <col min="5894" max="5894" width="9" style="80"/>
    <col min="5895" max="5895" width="18" style="80" customWidth="1"/>
    <col min="5896" max="6143" width="9" style="80"/>
    <col min="6144" max="6144" width="2" style="80" customWidth="1"/>
    <col min="6145" max="6145" width="16.875" style="80" customWidth="1"/>
    <col min="6146" max="6146" width="9" style="80"/>
    <col min="6147" max="6147" width="6.625" style="80" customWidth="1"/>
    <col min="6148" max="6148" width="8.875" style="80" customWidth="1"/>
    <col min="6149" max="6149" width="14.25" style="80" customWidth="1"/>
    <col min="6150" max="6150" width="9" style="80"/>
    <col min="6151" max="6151" width="18" style="80" customWidth="1"/>
    <col min="6152" max="6399" width="9" style="80"/>
    <col min="6400" max="6400" width="2" style="80" customWidth="1"/>
    <col min="6401" max="6401" width="16.875" style="80" customWidth="1"/>
    <col min="6402" max="6402" width="9" style="80"/>
    <col min="6403" max="6403" width="6.625" style="80" customWidth="1"/>
    <col min="6404" max="6404" width="8.875" style="80" customWidth="1"/>
    <col min="6405" max="6405" width="14.25" style="80" customWidth="1"/>
    <col min="6406" max="6406" width="9" style="80"/>
    <col min="6407" max="6407" width="18" style="80" customWidth="1"/>
    <col min="6408" max="6655" width="9" style="80"/>
    <col min="6656" max="6656" width="2" style="80" customWidth="1"/>
    <col min="6657" max="6657" width="16.875" style="80" customWidth="1"/>
    <col min="6658" max="6658" width="9" style="80"/>
    <col min="6659" max="6659" width="6.625" style="80" customWidth="1"/>
    <col min="6660" max="6660" width="8.875" style="80" customWidth="1"/>
    <col min="6661" max="6661" width="14.25" style="80" customWidth="1"/>
    <col min="6662" max="6662" width="9" style="80"/>
    <col min="6663" max="6663" width="18" style="80" customWidth="1"/>
    <col min="6664" max="6911" width="9" style="80"/>
    <col min="6912" max="6912" width="2" style="80" customWidth="1"/>
    <col min="6913" max="6913" width="16.875" style="80" customWidth="1"/>
    <col min="6914" max="6914" width="9" style="80"/>
    <col min="6915" max="6915" width="6.625" style="80" customWidth="1"/>
    <col min="6916" max="6916" width="8.875" style="80" customWidth="1"/>
    <col min="6917" max="6917" width="14.25" style="80" customWidth="1"/>
    <col min="6918" max="6918" width="9" style="80"/>
    <col min="6919" max="6919" width="18" style="80" customWidth="1"/>
    <col min="6920" max="7167" width="9" style="80"/>
    <col min="7168" max="7168" width="2" style="80" customWidth="1"/>
    <col min="7169" max="7169" width="16.875" style="80" customWidth="1"/>
    <col min="7170" max="7170" width="9" style="80"/>
    <col min="7171" max="7171" width="6.625" style="80" customWidth="1"/>
    <col min="7172" max="7172" width="8.875" style="80" customWidth="1"/>
    <col min="7173" max="7173" width="14.25" style="80" customWidth="1"/>
    <col min="7174" max="7174" width="9" style="80"/>
    <col min="7175" max="7175" width="18" style="80" customWidth="1"/>
    <col min="7176" max="7423" width="9" style="80"/>
    <col min="7424" max="7424" width="2" style="80" customWidth="1"/>
    <col min="7425" max="7425" width="16.875" style="80" customWidth="1"/>
    <col min="7426" max="7426" width="9" style="80"/>
    <col min="7427" max="7427" width="6.625" style="80" customWidth="1"/>
    <col min="7428" max="7428" width="8.875" style="80" customWidth="1"/>
    <col min="7429" max="7429" width="14.25" style="80" customWidth="1"/>
    <col min="7430" max="7430" width="9" style="80"/>
    <col min="7431" max="7431" width="18" style="80" customWidth="1"/>
    <col min="7432" max="7679" width="9" style="80"/>
    <col min="7680" max="7680" width="2" style="80" customWidth="1"/>
    <col min="7681" max="7681" width="16.875" style="80" customWidth="1"/>
    <col min="7682" max="7682" width="9" style="80"/>
    <col min="7683" max="7683" width="6.625" style="80" customWidth="1"/>
    <col min="7684" max="7684" width="8.875" style="80" customWidth="1"/>
    <col min="7685" max="7685" width="14.25" style="80" customWidth="1"/>
    <col min="7686" max="7686" width="9" style="80"/>
    <col min="7687" max="7687" width="18" style="80" customWidth="1"/>
    <col min="7688" max="7935" width="9" style="80"/>
    <col min="7936" max="7936" width="2" style="80" customWidth="1"/>
    <col min="7937" max="7937" width="16.875" style="80" customWidth="1"/>
    <col min="7938" max="7938" width="9" style="80"/>
    <col min="7939" max="7939" width="6.625" style="80" customWidth="1"/>
    <col min="7940" max="7940" width="8.875" style="80" customWidth="1"/>
    <col min="7941" max="7941" width="14.25" style="80" customWidth="1"/>
    <col min="7942" max="7942" width="9" style="80"/>
    <col min="7943" max="7943" width="18" style="80" customWidth="1"/>
    <col min="7944" max="8191" width="9" style="80"/>
    <col min="8192" max="8192" width="2" style="80" customWidth="1"/>
    <col min="8193" max="8193" width="16.875" style="80" customWidth="1"/>
    <col min="8194" max="8194" width="9" style="80"/>
    <col min="8195" max="8195" width="6.625" style="80" customWidth="1"/>
    <col min="8196" max="8196" width="8.875" style="80" customWidth="1"/>
    <col min="8197" max="8197" width="14.25" style="80" customWidth="1"/>
    <col min="8198" max="8198" width="9" style="80"/>
    <col min="8199" max="8199" width="18" style="80" customWidth="1"/>
    <col min="8200" max="8447" width="9" style="80"/>
    <col min="8448" max="8448" width="2" style="80" customWidth="1"/>
    <col min="8449" max="8449" width="16.875" style="80" customWidth="1"/>
    <col min="8450" max="8450" width="9" style="80"/>
    <col min="8451" max="8451" width="6.625" style="80" customWidth="1"/>
    <col min="8452" max="8452" width="8.875" style="80" customWidth="1"/>
    <col min="8453" max="8453" width="14.25" style="80" customWidth="1"/>
    <col min="8454" max="8454" width="9" style="80"/>
    <col min="8455" max="8455" width="18" style="80" customWidth="1"/>
    <col min="8456" max="8703" width="9" style="80"/>
    <col min="8704" max="8704" width="2" style="80" customWidth="1"/>
    <col min="8705" max="8705" width="16.875" style="80" customWidth="1"/>
    <col min="8706" max="8706" width="9" style="80"/>
    <col min="8707" max="8707" width="6.625" style="80" customWidth="1"/>
    <col min="8708" max="8708" width="8.875" style="80" customWidth="1"/>
    <col min="8709" max="8709" width="14.25" style="80" customWidth="1"/>
    <col min="8710" max="8710" width="9" style="80"/>
    <col min="8711" max="8711" width="18" style="80" customWidth="1"/>
    <col min="8712" max="8959" width="9" style="80"/>
    <col min="8960" max="8960" width="2" style="80" customWidth="1"/>
    <col min="8961" max="8961" width="16.875" style="80" customWidth="1"/>
    <col min="8962" max="8962" width="9" style="80"/>
    <col min="8963" max="8963" width="6.625" style="80" customWidth="1"/>
    <col min="8964" max="8964" width="8.875" style="80" customWidth="1"/>
    <col min="8965" max="8965" width="14.25" style="80" customWidth="1"/>
    <col min="8966" max="8966" width="9" style="80"/>
    <col min="8967" max="8967" width="18" style="80" customWidth="1"/>
    <col min="8968" max="9215" width="9" style="80"/>
    <col min="9216" max="9216" width="2" style="80" customWidth="1"/>
    <col min="9217" max="9217" width="16.875" style="80" customWidth="1"/>
    <col min="9218" max="9218" width="9" style="80"/>
    <col min="9219" max="9219" width="6.625" style="80" customWidth="1"/>
    <col min="9220" max="9220" width="8.875" style="80" customWidth="1"/>
    <col min="9221" max="9221" width="14.25" style="80" customWidth="1"/>
    <col min="9222" max="9222" width="9" style="80"/>
    <col min="9223" max="9223" width="18" style="80" customWidth="1"/>
    <col min="9224" max="9471" width="9" style="80"/>
    <col min="9472" max="9472" width="2" style="80" customWidth="1"/>
    <col min="9473" max="9473" width="16.875" style="80" customWidth="1"/>
    <col min="9474" max="9474" width="9" style="80"/>
    <col min="9475" max="9475" width="6.625" style="80" customWidth="1"/>
    <col min="9476" max="9476" width="8.875" style="80" customWidth="1"/>
    <col min="9477" max="9477" width="14.25" style="80" customWidth="1"/>
    <col min="9478" max="9478" width="9" style="80"/>
    <col min="9479" max="9479" width="18" style="80" customWidth="1"/>
    <col min="9480" max="9727" width="9" style="80"/>
    <col min="9728" max="9728" width="2" style="80" customWidth="1"/>
    <col min="9729" max="9729" width="16.875" style="80" customWidth="1"/>
    <col min="9730" max="9730" width="9" style="80"/>
    <col min="9731" max="9731" width="6.625" style="80" customWidth="1"/>
    <col min="9732" max="9732" width="8.875" style="80" customWidth="1"/>
    <col min="9733" max="9733" width="14.25" style="80" customWidth="1"/>
    <col min="9734" max="9734" width="9" style="80"/>
    <col min="9735" max="9735" width="18" style="80" customWidth="1"/>
    <col min="9736" max="9983" width="9" style="80"/>
    <col min="9984" max="9984" width="2" style="80" customWidth="1"/>
    <col min="9985" max="9985" width="16.875" style="80" customWidth="1"/>
    <col min="9986" max="9986" width="9" style="80"/>
    <col min="9987" max="9987" width="6.625" style="80" customWidth="1"/>
    <col min="9988" max="9988" width="8.875" style="80" customWidth="1"/>
    <col min="9989" max="9989" width="14.25" style="80" customWidth="1"/>
    <col min="9990" max="9990" width="9" style="80"/>
    <col min="9991" max="9991" width="18" style="80" customWidth="1"/>
    <col min="9992" max="10239" width="9" style="80"/>
    <col min="10240" max="10240" width="2" style="80" customWidth="1"/>
    <col min="10241" max="10241" width="16.875" style="80" customWidth="1"/>
    <col min="10242" max="10242" width="9" style="80"/>
    <col min="10243" max="10243" width="6.625" style="80" customWidth="1"/>
    <col min="10244" max="10244" width="8.875" style="80" customWidth="1"/>
    <col min="10245" max="10245" width="14.25" style="80" customWidth="1"/>
    <col min="10246" max="10246" width="9" style="80"/>
    <col min="10247" max="10247" width="18" style="80" customWidth="1"/>
    <col min="10248" max="10495" width="9" style="80"/>
    <col min="10496" max="10496" width="2" style="80" customWidth="1"/>
    <col min="10497" max="10497" width="16.875" style="80" customWidth="1"/>
    <col min="10498" max="10498" width="9" style="80"/>
    <col min="10499" max="10499" width="6.625" style="80" customWidth="1"/>
    <col min="10500" max="10500" width="8.875" style="80" customWidth="1"/>
    <col min="10501" max="10501" width="14.25" style="80" customWidth="1"/>
    <col min="10502" max="10502" width="9" style="80"/>
    <col min="10503" max="10503" width="18" style="80" customWidth="1"/>
    <col min="10504" max="10751" width="9" style="80"/>
    <col min="10752" max="10752" width="2" style="80" customWidth="1"/>
    <col min="10753" max="10753" width="16.875" style="80" customWidth="1"/>
    <col min="10754" max="10754" width="9" style="80"/>
    <col min="10755" max="10755" width="6.625" style="80" customWidth="1"/>
    <col min="10756" max="10756" width="8.875" style="80" customWidth="1"/>
    <col min="10757" max="10757" width="14.25" style="80" customWidth="1"/>
    <col min="10758" max="10758" width="9" style="80"/>
    <col min="10759" max="10759" width="18" style="80" customWidth="1"/>
    <col min="10760" max="11007" width="9" style="80"/>
    <col min="11008" max="11008" width="2" style="80" customWidth="1"/>
    <col min="11009" max="11009" width="16.875" style="80" customWidth="1"/>
    <col min="11010" max="11010" width="9" style="80"/>
    <col min="11011" max="11011" width="6.625" style="80" customWidth="1"/>
    <col min="11012" max="11012" width="8.875" style="80" customWidth="1"/>
    <col min="11013" max="11013" width="14.25" style="80" customWidth="1"/>
    <col min="11014" max="11014" width="9" style="80"/>
    <col min="11015" max="11015" width="18" style="80" customWidth="1"/>
    <col min="11016" max="11263" width="9" style="80"/>
    <col min="11264" max="11264" width="2" style="80" customWidth="1"/>
    <col min="11265" max="11265" width="16.875" style="80" customWidth="1"/>
    <col min="11266" max="11266" width="9" style="80"/>
    <col min="11267" max="11267" width="6.625" style="80" customWidth="1"/>
    <col min="11268" max="11268" width="8.875" style="80" customWidth="1"/>
    <col min="11269" max="11269" width="14.25" style="80" customWidth="1"/>
    <col min="11270" max="11270" width="9" style="80"/>
    <col min="11271" max="11271" width="18" style="80" customWidth="1"/>
    <col min="11272" max="11519" width="9" style="80"/>
    <col min="11520" max="11520" width="2" style="80" customWidth="1"/>
    <col min="11521" max="11521" width="16.875" style="80" customWidth="1"/>
    <col min="11522" max="11522" width="9" style="80"/>
    <col min="11523" max="11523" width="6.625" style="80" customWidth="1"/>
    <col min="11524" max="11524" width="8.875" style="80" customWidth="1"/>
    <col min="11525" max="11525" width="14.25" style="80" customWidth="1"/>
    <col min="11526" max="11526" width="9" style="80"/>
    <col min="11527" max="11527" width="18" style="80" customWidth="1"/>
    <col min="11528" max="11775" width="9" style="80"/>
    <col min="11776" max="11776" width="2" style="80" customWidth="1"/>
    <col min="11777" max="11777" width="16.875" style="80" customWidth="1"/>
    <col min="11778" max="11778" width="9" style="80"/>
    <col min="11779" max="11779" width="6.625" style="80" customWidth="1"/>
    <col min="11780" max="11780" width="8.875" style="80" customWidth="1"/>
    <col min="11781" max="11781" width="14.25" style="80" customWidth="1"/>
    <col min="11782" max="11782" width="9" style="80"/>
    <col min="11783" max="11783" width="18" style="80" customWidth="1"/>
    <col min="11784" max="12031" width="9" style="80"/>
    <col min="12032" max="12032" width="2" style="80" customWidth="1"/>
    <col min="12033" max="12033" width="16.875" style="80" customWidth="1"/>
    <col min="12034" max="12034" width="9" style="80"/>
    <col min="12035" max="12035" width="6.625" style="80" customWidth="1"/>
    <col min="12036" max="12036" width="8.875" style="80" customWidth="1"/>
    <col min="12037" max="12037" width="14.25" style="80" customWidth="1"/>
    <col min="12038" max="12038" width="9" style="80"/>
    <col min="12039" max="12039" width="18" style="80" customWidth="1"/>
    <col min="12040" max="12287" width="9" style="80"/>
    <col min="12288" max="12288" width="2" style="80" customWidth="1"/>
    <col min="12289" max="12289" width="16.875" style="80" customWidth="1"/>
    <col min="12290" max="12290" width="9" style="80"/>
    <col min="12291" max="12291" width="6.625" style="80" customWidth="1"/>
    <col min="12292" max="12292" width="8.875" style="80" customWidth="1"/>
    <col min="12293" max="12293" width="14.25" style="80" customWidth="1"/>
    <col min="12294" max="12294" width="9" style="80"/>
    <col min="12295" max="12295" width="18" style="80" customWidth="1"/>
    <col min="12296" max="12543" width="9" style="80"/>
    <col min="12544" max="12544" width="2" style="80" customWidth="1"/>
    <col min="12545" max="12545" width="16.875" style="80" customWidth="1"/>
    <col min="12546" max="12546" width="9" style="80"/>
    <col min="12547" max="12547" width="6.625" style="80" customWidth="1"/>
    <col min="12548" max="12548" width="8.875" style="80" customWidth="1"/>
    <col min="12549" max="12549" width="14.25" style="80" customWidth="1"/>
    <col min="12550" max="12550" width="9" style="80"/>
    <col min="12551" max="12551" width="18" style="80" customWidth="1"/>
    <col min="12552" max="12799" width="9" style="80"/>
    <col min="12800" max="12800" width="2" style="80" customWidth="1"/>
    <col min="12801" max="12801" width="16.875" style="80" customWidth="1"/>
    <col min="12802" max="12802" width="9" style="80"/>
    <col min="12803" max="12803" width="6.625" style="80" customWidth="1"/>
    <col min="12804" max="12804" width="8.875" style="80" customWidth="1"/>
    <col min="12805" max="12805" width="14.25" style="80" customWidth="1"/>
    <col min="12806" max="12806" width="9" style="80"/>
    <col min="12807" max="12807" width="18" style="80" customWidth="1"/>
    <col min="12808" max="13055" width="9" style="80"/>
    <col min="13056" max="13056" width="2" style="80" customWidth="1"/>
    <col min="13057" max="13057" width="16.875" style="80" customWidth="1"/>
    <col min="13058" max="13058" width="9" style="80"/>
    <col min="13059" max="13059" width="6.625" style="80" customWidth="1"/>
    <col min="13060" max="13060" width="8.875" style="80" customWidth="1"/>
    <col min="13061" max="13061" width="14.25" style="80" customWidth="1"/>
    <col min="13062" max="13062" width="9" style="80"/>
    <col min="13063" max="13063" width="18" style="80" customWidth="1"/>
    <col min="13064" max="13311" width="9" style="80"/>
    <col min="13312" max="13312" width="2" style="80" customWidth="1"/>
    <col min="13313" max="13313" width="16.875" style="80" customWidth="1"/>
    <col min="13314" max="13314" width="9" style="80"/>
    <col min="13315" max="13315" width="6.625" style="80" customWidth="1"/>
    <col min="13316" max="13316" width="8.875" style="80" customWidth="1"/>
    <col min="13317" max="13317" width="14.25" style="80" customWidth="1"/>
    <col min="13318" max="13318" width="9" style="80"/>
    <col min="13319" max="13319" width="18" style="80" customWidth="1"/>
    <col min="13320" max="13567" width="9" style="80"/>
    <col min="13568" max="13568" width="2" style="80" customWidth="1"/>
    <col min="13569" max="13569" width="16.875" style="80" customWidth="1"/>
    <col min="13570" max="13570" width="9" style="80"/>
    <col min="13571" max="13571" width="6.625" style="80" customWidth="1"/>
    <col min="13572" max="13572" width="8.875" style="80" customWidth="1"/>
    <col min="13573" max="13573" width="14.25" style="80" customWidth="1"/>
    <col min="13574" max="13574" width="9" style="80"/>
    <col min="13575" max="13575" width="18" style="80" customWidth="1"/>
    <col min="13576" max="13823" width="9" style="80"/>
    <col min="13824" max="13824" width="2" style="80" customWidth="1"/>
    <col min="13825" max="13825" width="16.875" style="80" customWidth="1"/>
    <col min="13826" max="13826" width="9" style="80"/>
    <col min="13827" max="13827" width="6.625" style="80" customWidth="1"/>
    <col min="13828" max="13828" width="8.875" style="80" customWidth="1"/>
    <col min="13829" max="13829" width="14.25" style="80" customWidth="1"/>
    <col min="13830" max="13830" width="9" style="80"/>
    <col min="13831" max="13831" width="18" style="80" customWidth="1"/>
    <col min="13832" max="14079" width="9" style="80"/>
    <col min="14080" max="14080" width="2" style="80" customWidth="1"/>
    <col min="14081" max="14081" width="16.875" style="80" customWidth="1"/>
    <col min="14082" max="14082" width="9" style="80"/>
    <col min="14083" max="14083" width="6.625" style="80" customWidth="1"/>
    <col min="14084" max="14084" width="8.875" style="80" customWidth="1"/>
    <col min="14085" max="14085" width="14.25" style="80" customWidth="1"/>
    <col min="14086" max="14086" width="9" style="80"/>
    <col min="14087" max="14087" width="18" style="80" customWidth="1"/>
    <col min="14088" max="14335" width="9" style="80"/>
    <col min="14336" max="14336" width="2" style="80" customWidth="1"/>
    <col min="14337" max="14337" width="16.875" style="80" customWidth="1"/>
    <col min="14338" max="14338" width="9" style="80"/>
    <col min="14339" max="14339" width="6.625" style="80" customWidth="1"/>
    <col min="14340" max="14340" width="8.875" style="80" customWidth="1"/>
    <col min="14341" max="14341" width="14.25" style="80" customWidth="1"/>
    <col min="14342" max="14342" width="9" style="80"/>
    <col min="14343" max="14343" width="18" style="80" customWidth="1"/>
    <col min="14344" max="14591" width="9" style="80"/>
    <col min="14592" max="14592" width="2" style="80" customWidth="1"/>
    <col min="14593" max="14593" width="16.875" style="80" customWidth="1"/>
    <col min="14594" max="14594" width="9" style="80"/>
    <col min="14595" max="14595" width="6.625" style="80" customWidth="1"/>
    <col min="14596" max="14596" width="8.875" style="80" customWidth="1"/>
    <col min="14597" max="14597" width="14.25" style="80" customWidth="1"/>
    <col min="14598" max="14598" width="9" style="80"/>
    <col min="14599" max="14599" width="18" style="80" customWidth="1"/>
    <col min="14600" max="14847" width="9" style="80"/>
    <col min="14848" max="14848" width="2" style="80" customWidth="1"/>
    <col min="14849" max="14849" width="16.875" style="80" customWidth="1"/>
    <col min="14850" max="14850" width="9" style="80"/>
    <col min="14851" max="14851" width="6.625" style="80" customWidth="1"/>
    <col min="14852" max="14852" width="8.875" style="80" customWidth="1"/>
    <col min="14853" max="14853" width="14.25" style="80" customWidth="1"/>
    <col min="14854" max="14854" width="9" style="80"/>
    <col min="14855" max="14855" width="18" style="80" customWidth="1"/>
    <col min="14856" max="15103" width="9" style="80"/>
    <col min="15104" max="15104" width="2" style="80" customWidth="1"/>
    <col min="15105" max="15105" width="16.875" style="80" customWidth="1"/>
    <col min="15106" max="15106" width="9" style="80"/>
    <col min="15107" max="15107" width="6.625" style="80" customWidth="1"/>
    <col min="15108" max="15108" width="8.875" style="80" customWidth="1"/>
    <col min="15109" max="15109" width="14.25" style="80" customWidth="1"/>
    <col min="15110" max="15110" width="9" style="80"/>
    <col min="15111" max="15111" width="18" style="80" customWidth="1"/>
    <col min="15112" max="15359" width="9" style="80"/>
    <col min="15360" max="15360" width="2" style="80" customWidth="1"/>
    <col min="15361" max="15361" width="16.875" style="80" customWidth="1"/>
    <col min="15362" max="15362" width="9" style="80"/>
    <col min="15363" max="15363" width="6.625" style="80" customWidth="1"/>
    <col min="15364" max="15364" width="8.875" style="80" customWidth="1"/>
    <col min="15365" max="15365" width="14.25" style="80" customWidth="1"/>
    <col min="15366" max="15366" width="9" style="80"/>
    <col min="15367" max="15367" width="18" style="80" customWidth="1"/>
    <col min="15368" max="15615" width="9" style="80"/>
    <col min="15616" max="15616" width="2" style="80" customWidth="1"/>
    <col min="15617" max="15617" width="16.875" style="80" customWidth="1"/>
    <col min="15618" max="15618" width="9" style="80"/>
    <col min="15619" max="15619" width="6.625" style="80" customWidth="1"/>
    <col min="15620" max="15620" width="8.875" style="80" customWidth="1"/>
    <col min="15621" max="15621" width="14.25" style="80" customWidth="1"/>
    <col min="15622" max="15622" width="9" style="80"/>
    <col min="15623" max="15623" width="18" style="80" customWidth="1"/>
    <col min="15624" max="15871" width="9" style="80"/>
    <col min="15872" max="15872" width="2" style="80" customWidth="1"/>
    <col min="15873" max="15873" width="16.875" style="80" customWidth="1"/>
    <col min="15874" max="15874" width="9" style="80"/>
    <col min="15875" max="15875" width="6.625" style="80" customWidth="1"/>
    <col min="15876" max="15876" width="8.875" style="80" customWidth="1"/>
    <col min="15877" max="15877" width="14.25" style="80" customWidth="1"/>
    <col min="15878" max="15878" width="9" style="80"/>
    <col min="15879" max="15879" width="18" style="80" customWidth="1"/>
    <col min="15880" max="16127" width="9" style="80"/>
    <col min="16128" max="16128" width="2" style="80" customWidth="1"/>
    <col min="16129" max="16129" width="16.875" style="80" customWidth="1"/>
    <col min="16130" max="16130" width="9" style="80"/>
    <col min="16131" max="16131" width="6.625" style="80" customWidth="1"/>
    <col min="16132" max="16132" width="8.875" style="80" customWidth="1"/>
    <col min="16133" max="16133" width="14.25" style="80" customWidth="1"/>
    <col min="16134" max="16134" width="9" style="80"/>
    <col min="16135" max="16135" width="18" style="80" customWidth="1"/>
    <col min="16136" max="16384" width="9" style="80"/>
  </cols>
  <sheetData>
    <row r="1" s="79" customFormat="1" ht="46.5" customHeight="1" spans="1:7">
      <c r="A1" s="81"/>
      <c r="B1" s="81"/>
      <c r="C1" s="82" t="s">
        <v>0</v>
      </c>
      <c r="D1" s="83"/>
      <c r="E1" s="83"/>
      <c r="F1" s="84"/>
      <c r="G1" s="85" t="s">
        <v>1</v>
      </c>
    </row>
    <row r="2" ht="27.75" customHeight="1" spans="1:7">
      <c r="A2" s="86" t="s">
        <v>2</v>
      </c>
      <c r="B2" s="86"/>
      <c r="C2" s="86"/>
      <c r="D2" s="86"/>
      <c r="E2" s="86"/>
      <c r="F2" s="86"/>
      <c r="G2" s="86"/>
    </row>
    <row r="3" ht="22" customHeight="1" spans="1:7">
      <c r="A3" s="87" t="s">
        <v>3</v>
      </c>
      <c r="B3" s="88"/>
      <c r="C3" s="88"/>
      <c r="D3" s="88"/>
      <c r="E3" s="88" t="s">
        <v>4</v>
      </c>
      <c r="F3" s="89"/>
      <c r="G3" s="88"/>
    </row>
    <row r="4" ht="45" customHeight="1" spans="1:7">
      <c r="A4" s="90" t="s">
        <v>5</v>
      </c>
      <c r="B4" s="91" t="s">
        <v>6</v>
      </c>
      <c r="C4" s="91"/>
      <c r="D4" s="91"/>
      <c r="E4" s="90" t="s">
        <v>7</v>
      </c>
      <c r="F4" s="90" t="s">
        <v>8</v>
      </c>
      <c r="G4" s="90"/>
    </row>
    <row r="5" ht="33" customHeight="1" spans="1:7">
      <c r="A5" s="90" t="s">
        <v>9</v>
      </c>
      <c r="B5" s="91" t="s">
        <v>10</v>
      </c>
      <c r="C5" s="91"/>
      <c r="D5" s="91"/>
      <c r="E5" s="90" t="s">
        <v>11</v>
      </c>
      <c r="F5" s="91" t="s">
        <v>12</v>
      </c>
      <c r="G5" s="91"/>
    </row>
    <row r="6" ht="33" customHeight="1" spans="1:11">
      <c r="A6" s="90" t="s">
        <v>13</v>
      </c>
      <c r="B6" s="92">
        <v>113184</v>
      </c>
      <c r="C6" s="92"/>
      <c r="D6" s="92"/>
      <c r="E6" s="91" t="s">
        <v>14</v>
      </c>
      <c r="F6" s="92">
        <v>113184</v>
      </c>
      <c r="G6" s="92"/>
      <c r="K6" s="104"/>
    </row>
    <row r="7" ht="33" customHeight="1" spans="1:7">
      <c r="A7" s="91" t="s">
        <v>15</v>
      </c>
      <c r="B7" s="92">
        <f>工程结算计算表!F7</f>
        <v>109941.57559608</v>
      </c>
      <c r="C7" s="92"/>
      <c r="D7" s="92"/>
      <c r="E7" s="91" t="s">
        <v>16</v>
      </c>
      <c r="F7" s="91" t="str">
        <f>IF(B7&lt;0,"负","")&amp;SUBSTITUTE(TEXT(TRUNC(ROUND(B7,2)),"[DBNum2]")&amp;"元"&amp;IF(ISNUMBER(FIND(".",ROUND(B7,2))),TEXT(RIGHT(TRUNC(ROUND(B7,2)*10)),"[DBNum2]")&amp;IF(ISNUMBER(FIND(".0",ROUND(B7,2))),"","角"),"")&amp;IF(LEFT(RIGHT(TRUNC(ROUND(B7,2),2),3),1)=".",TEXT(RIGHT(ROUND(B7,2)),"[DBNum2]")&amp;"分","整"),"-",)</f>
        <v>壹拾万玖仟玖佰肆拾壹元伍角捌分</v>
      </c>
      <c r="G7" s="91"/>
    </row>
    <row r="8" ht="33" customHeight="1" spans="1:11">
      <c r="A8" s="90" t="s">
        <v>17</v>
      </c>
      <c r="B8" s="92">
        <f>F6-B7</f>
        <v>3242.42440392</v>
      </c>
      <c r="C8" s="92"/>
      <c r="D8" s="92"/>
      <c r="E8" s="90" t="s">
        <v>18</v>
      </c>
      <c r="F8" s="93">
        <f>B8/F6</f>
        <v>0.0286473742217981</v>
      </c>
      <c r="G8" s="93"/>
      <c r="K8" s="104"/>
    </row>
    <row r="9" ht="12.6" customHeight="1" spans="1:11">
      <c r="A9" s="94"/>
      <c r="B9" s="94"/>
      <c r="C9" s="94"/>
      <c r="D9" s="94"/>
      <c r="E9" s="94"/>
      <c r="F9" s="94"/>
      <c r="G9" s="94"/>
      <c r="K9" s="104"/>
    </row>
    <row r="10" ht="30" customHeight="1" spans="1:7">
      <c r="A10" s="95" t="s">
        <v>19</v>
      </c>
      <c r="B10" s="96">
        <f>工程结算计算表!F9</f>
        <v>0</v>
      </c>
      <c r="C10" s="96"/>
      <c r="D10" s="96"/>
      <c r="E10" s="96"/>
      <c r="F10" s="97" t="s">
        <v>20</v>
      </c>
      <c r="G10" s="98"/>
    </row>
    <row r="11" ht="30" customHeight="1" spans="1:7">
      <c r="A11" s="95" t="s">
        <v>21</v>
      </c>
      <c r="B11" s="99">
        <f>工程结算计算表!F10</f>
        <v>769.59102917256</v>
      </c>
      <c r="C11" s="99"/>
      <c r="D11" s="99"/>
      <c r="E11" s="99"/>
      <c r="F11" s="98"/>
      <c r="G11" s="98"/>
    </row>
    <row r="12" ht="30" customHeight="1" spans="1:7">
      <c r="A12" s="95" t="s">
        <v>22</v>
      </c>
      <c r="B12" s="99"/>
      <c r="C12" s="99"/>
      <c r="D12" s="99"/>
      <c r="E12" s="99"/>
      <c r="F12" s="98"/>
      <c r="G12" s="98"/>
    </row>
    <row r="13" ht="30" customHeight="1" spans="1:7">
      <c r="A13" s="95" t="s">
        <v>23</v>
      </c>
      <c r="B13" s="99">
        <f>工程结算计算表!F12</f>
        <v>5497.078779804</v>
      </c>
      <c r="C13" s="99"/>
      <c r="D13" s="99"/>
      <c r="E13" s="99"/>
      <c r="F13" s="98"/>
      <c r="G13" s="98"/>
    </row>
    <row r="14" ht="30" customHeight="1" spans="1:7">
      <c r="A14" s="95" t="s">
        <v>24</v>
      </c>
      <c r="B14" s="99"/>
      <c r="C14" s="99"/>
      <c r="D14" s="99"/>
      <c r="E14" s="99"/>
      <c r="F14" s="98"/>
      <c r="G14" s="98"/>
    </row>
    <row r="15" ht="30" customHeight="1" spans="1:7">
      <c r="A15" s="95" t="s">
        <v>25</v>
      </c>
      <c r="B15" s="99">
        <f>SUM(B10:E13)</f>
        <v>6266.66980897656</v>
      </c>
      <c r="C15" s="99"/>
      <c r="D15" s="99"/>
      <c r="E15" s="99"/>
      <c r="F15" s="98"/>
      <c r="G15" s="98"/>
    </row>
    <row r="16" ht="30" customHeight="1" spans="1:12">
      <c r="A16" s="100" t="s">
        <v>26</v>
      </c>
      <c r="B16" s="92">
        <f>B7-B15</f>
        <v>103674.905787103</v>
      </c>
      <c r="C16" s="92"/>
      <c r="D16" s="92"/>
      <c r="E16" s="101" t="s">
        <v>27</v>
      </c>
      <c r="F16" s="91" t="str">
        <f>IF(B16&lt;0,"负","")&amp;SUBSTITUTE(TEXT(TRUNC(ROUND(B16,2)),"[DBNum2]")&amp;"元"&amp;IF(ISNUMBER(FIND(".",ROUND(B16,2))),TEXT(RIGHT(TRUNC(ROUND(B16,2)*10)),"[DBNum2]")&amp;IF(ISNUMBER(FIND(".0",ROUND(B16,2))),"","角"),"")&amp;IF(LEFT(RIGHT(TRUNC(ROUND(B16,2),2),3),1)=".",TEXT(RIGHT(ROUND(B16,2)),"[DBNum2]")&amp;"分","整"),"-",)</f>
        <v>壹拾万叁仟陆佰柒拾肆元玖角壹分</v>
      </c>
      <c r="G16" s="91"/>
      <c r="K16" s="105"/>
      <c r="L16" s="105"/>
    </row>
    <row r="17" ht="37" customHeight="1" spans="1:7">
      <c r="A17" s="100" t="s">
        <v>28</v>
      </c>
      <c r="B17" s="102"/>
      <c r="C17" s="102"/>
      <c r="D17" s="102"/>
      <c r="E17" s="102"/>
      <c r="F17" s="102"/>
      <c r="G17" s="102"/>
    </row>
    <row r="18" ht="27" customHeight="1" spans="1:7">
      <c r="A18" s="103" t="s">
        <v>29</v>
      </c>
      <c r="B18" s="103"/>
      <c r="C18" s="103" t="s">
        <v>30</v>
      </c>
      <c r="D18" s="103"/>
      <c r="E18" s="103"/>
      <c r="F18" s="103" t="s">
        <v>31</v>
      </c>
      <c r="G18" s="103"/>
    </row>
    <row r="19" ht="43" customHeight="1" spans="1:7">
      <c r="A19" s="103"/>
      <c r="B19" s="103"/>
      <c r="C19" s="103"/>
      <c r="D19" s="103"/>
      <c r="E19" s="103"/>
      <c r="F19" s="103"/>
      <c r="G19" s="103"/>
    </row>
    <row r="20" ht="42.6" customHeight="1" spans="1:7">
      <c r="A20" s="100" t="s">
        <v>32</v>
      </c>
      <c r="B20" s="102"/>
      <c r="C20" s="102"/>
      <c r="D20" s="102"/>
      <c r="E20" s="100" t="s">
        <v>33</v>
      </c>
      <c r="F20" s="102"/>
      <c r="G20" s="102"/>
    </row>
    <row r="21" ht="42.6" customHeight="1" spans="1:7">
      <c r="A21" s="91" t="s">
        <v>34</v>
      </c>
      <c r="B21" s="91"/>
      <c r="C21" s="91"/>
      <c r="D21" s="91"/>
      <c r="E21" s="91" t="s">
        <v>35</v>
      </c>
      <c r="F21" s="91"/>
      <c r="G21" s="91"/>
    </row>
    <row r="22" ht="42.6" customHeight="1" spans="1:7">
      <c r="A22" s="91" t="s">
        <v>36</v>
      </c>
      <c r="B22" s="91"/>
      <c r="C22" s="91"/>
      <c r="D22" s="91"/>
      <c r="E22" s="91" t="s">
        <v>36</v>
      </c>
      <c r="F22" s="91"/>
      <c r="G22" s="91"/>
    </row>
    <row r="23" ht="25.5" customHeight="1" spans="1:7">
      <c r="A23" s="91" t="s">
        <v>37</v>
      </c>
      <c r="B23" s="91"/>
      <c r="C23" s="91"/>
      <c r="D23" s="91"/>
      <c r="E23" s="91"/>
      <c r="F23" s="91"/>
      <c r="G23" s="91"/>
    </row>
  </sheetData>
  <mergeCells count="38">
    <mergeCell ref="A1:B1"/>
    <mergeCell ref="C1:F1"/>
    <mergeCell ref="A2:G2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F8:G8"/>
    <mergeCell ref="A9:G9"/>
    <mergeCell ref="B10:E10"/>
    <mergeCell ref="B11:E11"/>
    <mergeCell ref="B12:E12"/>
    <mergeCell ref="B13:E13"/>
    <mergeCell ref="B14:E14"/>
    <mergeCell ref="B15:E15"/>
    <mergeCell ref="B16:D16"/>
    <mergeCell ref="F16:G16"/>
    <mergeCell ref="B17:G17"/>
    <mergeCell ref="A18:B18"/>
    <mergeCell ref="C18:E18"/>
    <mergeCell ref="F18:G18"/>
    <mergeCell ref="A19:B19"/>
    <mergeCell ref="C19:E19"/>
    <mergeCell ref="F19:G19"/>
    <mergeCell ref="B20:D20"/>
    <mergeCell ref="F20:G20"/>
    <mergeCell ref="A21:D21"/>
    <mergeCell ref="E21:G21"/>
    <mergeCell ref="A22:D22"/>
    <mergeCell ref="E22:G22"/>
    <mergeCell ref="A23:G23"/>
    <mergeCell ref="F10:G15"/>
  </mergeCells>
  <printOptions horizontalCentered="1"/>
  <pageMargins left="0.590277777777778" right="0.590277777777778" top="0.668055555555556" bottom="0.747916666666667" header="0.511805555555556" footer="0.511805555555556"/>
  <pageSetup paperSize="9" scale="97" orientation="portrait" horizontalDpi="360" verticalDpi="36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B19" sqref="B19"/>
    </sheetView>
  </sheetViews>
  <sheetFormatPr defaultColWidth="9" defaultRowHeight="30" customHeight="1" outlineLevelCol="6"/>
  <cols>
    <col min="1" max="1" width="8.375" customWidth="1"/>
    <col min="2" max="2" width="28.6333333333333" customWidth="1"/>
    <col min="3" max="3" width="13.75" customWidth="1"/>
    <col min="4" max="4" width="8.5" customWidth="1"/>
    <col min="5" max="5" width="16.375" customWidth="1"/>
    <col min="6" max="6" width="19.5" customWidth="1"/>
    <col min="7" max="7" width="26.75" customWidth="1"/>
    <col min="8" max="8" width="12.625"/>
    <col min="10" max="10" width="12.625"/>
  </cols>
  <sheetData>
    <row r="1" customHeight="1" spans="1:7">
      <c r="A1" s="34" t="s">
        <v>38</v>
      </c>
      <c r="B1" s="34"/>
      <c r="C1" s="34"/>
      <c r="D1" s="34"/>
      <c r="E1" s="34"/>
      <c r="F1" s="34"/>
      <c r="G1" s="34"/>
    </row>
    <row r="2" customHeight="1" spans="1:7">
      <c r="A2" s="35" t="s">
        <v>39</v>
      </c>
      <c r="B2" s="35"/>
      <c r="C2" s="35"/>
      <c r="D2" s="36"/>
      <c r="E2" s="36"/>
      <c r="F2" s="37"/>
      <c r="G2" s="35"/>
    </row>
    <row r="3" customHeight="1" spans="1:7">
      <c r="A3" s="38" t="s">
        <v>40</v>
      </c>
      <c r="B3" s="38" t="s">
        <v>5</v>
      </c>
      <c r="C3" s="38" t="s">
        <v>41</v>
      </c>
      <c r="D3" s="39" t="s">
        <v>42</v>
      </c>
      <c r="E3" s="40" t="s">
        <v>43</v>
      </c>
      <c r="F3" s="39" t="s">
        <v>44</v>
      </c>
      <c r="G3" s="41" t="s">
        <v>45</v>
      </c>
    </row>
    <row r="4" customHeight="1" spans="1:7">
      <c r="A4" s="42" t="s">
        <v>46</v>
      </c>
      <c r="B4" s="43" t="s">
        <v>47</v>
      </c>
      <c r="C4" s="44"/>
      <c r="D4" s="45"/>
      <c r="E4" s="46"/>
      <c r="F4" s="47">
        <f>F5</f>
        <v>113184</v>
      </c>
      <c r="G4" s="48" t="s">
        <v>48</v>
      </c>
    </row>
    <row r="5" customHeight="1" spans="1:7">
      <c r="A5" s="49">
        <v>1</v>
      </c>
      <c r="B5" s="50" t="s">
        <v>12</v>
      </c>
      <c r="C5" s="51"/>
      <c r="D5" s="51"/>
      <c r="E5" s="52"/>
      <c r="F5" s="53">
        <v>113184</v>
      </c>
      <c r="G5" s="48"/>
    </row>
    <row r="6" customHeight="1" spans="1:7">
      <c r="A6" s="49"/>
      <c r="B6" s="54" t="s">
        <v>49</v>
      </c>
      <c r="C6" s="55"/>
      <c r="D6" s="55"/>
      <c r="E6" s="56"/>
      <c r="F6" s="53">
        <f>扣减!G13</f>
        <v>-3242.42440392</v>
      </c>
      <c r="G6" s="48"/>
    </row>
    <row r="7" customHeight="1" spans="1:7">
      <c r="A7" s="49" t="s">
        <v>50</v>
      </c>
      <c r="B7" s="43" t="s">
        <v>51</v>
      </c>
      <c r="C7" s="57"/>
      <c r="D7" s="57"/>
      <c r="E7" s="57"/>
      <c r="F7" s="47">
        <f>F5+F6</f>
        <v>109941.57559608</v>
      </c>
      <c r="G7" s="58"/>
    </row>
    <row r="8" customHeight="1" spans="1:7">
      <c r="A8" s="49" t="s">
        <v>52</v>
      </c>
      <c r="B8" s="59" t="s">
        <v>25</v>
      </c>
      <c r="C8" s="60"/>
      <c r="D8" s="61"/>
      <c r="E8" s="62"/>
      <c r="F8" s="47">
        <f>SUM(F9:F13)</f>
        <v>6266.66980897656</v>
      </c>
      <c r="G8" s="58"/>
    </row>
    <row r="9" customHeight="1" spans="1:7">
      <c r="A9" s="42">
        <v>1</v>
      </c>
      <c r="B9" s="63" t="s">
        <v>19</v>
      </c>
      <c r="C9" s="64"/>
      <c r="D9" s="65"/>
      <c r="E9" s="66"/>
      <c r="F9" s="47">
        <v>0</v>
      </c>
      <c r="G9" s="67"/>
    </row>
    <row r="10" customHeight="1" spans="1:7">
      <c r="A10" s="42">
        <v>2</v>
      </c>
      <c r="B10" s="63" t="s">
        <v>21</v>
      </c>
      <c r="C10" s="68" t="s">
        <v>53</v>
      </c>
      <c r="D10" s="69"/>
      <c r="E10" s="70"/>
      <c r="F10" s="47">
        <f>F7*0.007</f>
        <v>769.59102917256</v>
      </c>
      <c r="G10" s="42"/>
    </row>
    <row r="11" customHeight="1" spans="1:7">
      <c r="A11" s="42">
        <v>3</v>
      </c>
      <c r="B11" s="63" t="s">
        <v>22</v>
      </c>
      <c r="C11" s="64"/>
      <c r="D11" s="65"/>
      <c r="E11" s="66"/>
      <c r="F11" s="53">
        <v>0</v>
      </c>
      <c r="G11" s="71"/>
    </row>
    <row r="12" customHeight="1" spans="1:7">
      <c r="A12" s="42">
        <v>4</v>
      </c>
      <c r="B12" s="63" t="s">
        <v>23</v>
      </c>
      <c r="C12" s="72">
        <v>0.05</v>
      </c>
      <c r="D12" s="73"/>
      <c r="E12" s="74"/>
      <c r="F12" s="47">
        <f>F7*0.05</f>
        <v>5497.078779804</v>
      </c>
      <c r="G12" s="42"/>
    </row>
    <row r="13" customHeight="1" spans="1:7">
      <c r="A13" s="42">
        <v>5</v>
      </c>
      <c r="B13" s="63" t="s">
        <v>54</v>
      </c>
      <c r="C13" s="72"/>
      <c r="D13" s="73"/>
      <c r="E13" s="74"/>
      <c r="F13" s="53">
        <v>0</v>
      </c>
      <c r="G13" s="42"/>
    </row>
    <row r="14" customHeight="1" spans="1:7">
      <c r="A14" s="49" t="s">
        <v>55</v>
      </c>
      <c r="B14" s="59" t="s">
        <v>26</v>
      </c>
      <c r="C14" s="75" t="s">
        <v>56</v>
      </c>
      <c r="D14" s="76"/>
      <c r="E14" s="77"/>
      <c r="F14" s="47">
        <f>F7-F8</f>
        <v>103674.905787103</v>
      </c>
      <c r="G14" s="49"/>
    </row>
    <row r="15" ht="70" customHeight="1" spans="1:7">
      <c r="A15" s="78" t="s">
        <v>57</v>
      </c>
      <c r="B15" s="78"/>
      <c r="C15" s="78"/>
      <c r="D15" s="78"/>
      <c r="E15" s="78"/>
      <c r="F15" s="78"/>
      <c r="G15" s="78"/>
    </row>
  </sheetData>
  <mergeCells count="13">
    <mergeCell ref="A1:G1"/>
    <mergeCell ref="C4:E4"/>
    <mergeCell ref="B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A15:G15"/>
  </mergeCells>
  <pageMargins left="0.75" right="0.75" top="1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view="pageBreakPreview" zoomScaleNormal="100" workbookViewId="0">
      <selection activeCell="B10" sqref="B10"/>
    </sheetView>
  </sheetViews>
  <sheetFormatPr defaultColWidth="9" defaultRowHeight="11.25"/>
  <cols>
    <col min="1" max="1" width="6.01666666666667" style="1" customWidth="1"/>
    <col min="2" max="2" width="18.175" style="1" customWidth="1"/>
    <col min="3" max="3" width="26.375" style="4" customWidth="1"/>
    <col min="4" max="4" width="5.68333333333333" style="1" customWidth="1"/>
    <col min="5" max="5" width="11.175" style="5" customWidth="1"/>
    <col min="6" max="7" width="13.4083333333333" style="1" customWidth="1"/>
    <col min="8" max="8" width="12.625" style="1"/>
    <col min="9" max="9" width="9.5" style="6" customWidth="1"/>
    <col min="10" max="10" width="8.525" style="1" customWidth="1"/>
    <col min="11" max="11" width="9.5" style="6" customWidth="1"/>
    <col min="12" max="16384" width="9" style="1"/>
  </cols>
  <sheetData>
    <row r="1" s="1" customFormat="1" ht="24" customHeight="1" spans="1:11">
      <c r="A1" s="7" t="s">
        <v>58</v>
      </c>
      <c r="B1" s="7"/>
      <c r="C1" s="7"/>
      <c r="D1" s="7"/>
      <c r="E1" s="8"/>
      <c r="F1" s="7"/>
      <c r="G1" s="7"/>
      <c r="H1" s="7"/>
      <c r="I1" s="6"/>
      <c r="J1" s="1"/>
      <c r="K1" s="6"/>
    </row>
    <row r="2" s="1" customFormat="1" ht="37" customHeight="1" spans="1:11">
      <c r="A2" s="9" t="s">
        <v>40</v>
      </c>
      <c r="B2" s="9" t="s">
        <v>59</v>
      </c>
      <c r="C2" s="9" t="s">
        <v>60</v>
      </c>
      <c r="D2" s="9" t="s">
        <v>41</v>
      </c>
      <c r="E2" s="10" t="s">
        <v>42</v>
      </c>
      <c r="F2" s="11" t="s">
        <v>61</v>
      </c>
      <c r="G2" s="11" t="s">
        <v>62</v>
      </c>
      <c r="H2" s="12" t="s">
        <v>45</v>
      </c>
      <c r="I2" s="6"/>
      <c r="J2" s="1"/>
      <c r="K2" s="6"/>
    </row>
    <row r="3" s="2" customFormat="1" ht="33.75" outlineLevel="1" spans="1:16384">
      <c r="A3" s="13">
        <v>1</v>
      </c>
      <c r="B3" s="14" t="s">
        <v>63</v>
      </c>
      <c r="C3" s="15" t="s">
        <v>64</v>
      </c>
      <c r="D3" s="14" t="s">
        <v>65</v>
      </c>
      <c r="E3" s="16">
        <v>-39</v>
      </c>
      <c r="F3" s="17">
        <v>30</v>
      </c>
      <c r="G3" s="18">
        <f t="shared" ref="G3:G9" si="0">F3*E3</f>
        <v>-1170</v>
      </c>
      <c r="H3" s="19"/>
      <c r="I3" s="33"/>
      <c r="J3" s="3"/>
      <c r="K3" s="3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4" s="2" customFormat="1" ht="33.75" outlineLevel="1" spans="1:16384">
      <c r="A4" s="13">
        <v>2</v>
      </c>
      <c r="B4" s="14" t="s">
        <v>66</v>
      </c>
      <c r="C4" s="15" t="s">
        <v>67</v>
      </c>
      <c r="D4" s="14" t="s">
        <v>65</v>
      </c>
      <c r="E4" s="16">
        <v>-39</v>
      </c>
      <c r="F4" s="17">
        <f>154-153.38</f>
        <v>0.620000000000005</v>
      </c>
      <c r="G4" s="18">
        <f t="shared" si="0"/>
        <v>-24.1800000000002</v>
      </c>
      <c r="H4" s="19"/>
      <c r="I4" s="33"/>
      <c r="J4" s="3"/>
      <c r="K4" s="3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="3" customFormat="1" ht="45" outlineLevel="1" spans="1:11">
      <c r="A5" s="13">
        <v>3</v>
      </c>
      <c r="B5" s="14" t="s">
        <v>68</v>
      </c>
      <c r="C5" s="20" t="s">
        <v>69</v>
      </c>
      <c r="D5" s="14" t="s">
        <v>70</v>
      </c>
      <c r="E5" s="16">
        <v>-115</v>
      </c>
      <c r="F5" s="17">
        <f>76-65</f>
        <v>11</v>
      </c>
      <c r="G5" s="18">
        <f t="shared" si="0"/>
        <v>-1265</v>
      </c>
      <c r="H5" s="19"/>
      <c r="I5" s="33"/>
      <c r="K5" s="33"/>
    </row>
    <row r="6" s="2" customFormat="1" ht="56.25" outlineLevel="1" spans="1:16384">
      <c r="A6" s="13">
        <v>4</v>
      </c>
      <c r="B6" s="21" t="s">
        <v>71</v>
      </c>
      <c r="C6" s="20" t="s">
        <v>72</v>
      </c>
      <c r="D6" s="14" t="s">
        <v>73</v>
      </c>
      <c r="E6" s="16">
        <v>-12</v>
      </c>
      <c r="F6" s="17">
        <f>35-34.089</f>
        <v>0.911000000000001</v>
      </c>
      <c r="G6" s="18">
        <f t="shared" si="0"/>
        <v>-10.932</v>
      </c>
      <c r="H6" s="19"/>
      <c r="I6" s="33"/>
      <c r="J6" s="3"/>
      <c r="K6" s="3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2" customFormat="1" ht="78.75" outlineLevel="1" spans="1:16384">
      <c r="A7" s="13">
        <v>5</v>
      </c>
      <c r="B7" s="14" t="s">
        <v>74</v>
      </c>
      <c r="C7" s="22" t="s">
        <v>75</v>
      </c>
      <c r="D7" s="14" t="s">
        <v>76</v>
      </c>
      <c r="E7" s="16">
        <v>145</v>
      </c>
      <c r="F7" s="23">
        <f>21-20.43984</f>
        <v>0.56016</v>
      </c>
      <c r="G7" s="18">
        <f t="shared" si="0"/>
        <v>81.2232</v>
      </c>
      <c r="H7" s="19"/>
      <c r="I7" s="33"/>
      <c r="J7" s="3"/>
      <c r="K7" s="3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2" customFormat="1" ht="90" outlineLevel="1" spans="1:16384">
      <c r="A8" s="13">
        <v>6</v>
      </c>
      <c r="B8" s="14" t="s">
        <v>77</v>
      </c>
      <c r="C8" s="22" t="s">
        <v>78</v>
      </c>
      <c r="D8" s="14" t="s">
        <v>76</v>
      </c>
      <c r="E8" s="16">
        <v>-266</v>
      </c>
      <c r="F8" s="17">
        <f>4-3.4</f>
        <v>0.6</v>
      </c>
      <c r="G8" s="18">
        <f t="shared" si="0"/>
        <v>-159.6</v>
      </c>
      <c r="H8" s="19"/>
      <c r="I8" s="33"/>
      <c r="J8" s="3"/>
      <c r="K8" s="3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2" customFormat="1" ht="90" outlineLevel="1" spans="1:16384">
      <c r="A9" s="13">
        <v>7</v>
      </c>
      <c r="B9" s="14" t="s">
        <v>77</v>
      </c>
      <c r="C9" s="22" t="s">
        <v>79</v>
      </c>
      <c r="D9" s="14" t="s">
        <v>76</v>
      </c>
      <c r="E9" s="16">
        <v>-436</v>
      </c>
      <c r="F9" s="18">
        <f>5-4.09</f>
        <v>0.91</v>
      </c>
      <c r="G9" s="18">
        <f t="shared" si="0"/>
        <v>-396.76</v>
      </c>
      <c r="H9" s="19"/>
      <c r="I9" s="33"/>
      <c r="J9" s="3"/>
      <c r="K9" s="3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ht="33.75" outlineLevel="1" spans="1:11">
      <c r="A10" s="13">
        <v>8</v>
      </c>
      <c r="B10" s="14" t="s">
        <v>80</v>
      </c>
      <c r="C10" s="24" t="s">
        <v>81</v>
      </c>
      <c r="D10" s="14" t="s">
        <v>82</v>
      </c>
      <c r="E10" s="16">
        <v>1</v>
      </c>
      <c r="F10" s="16">
        <f>SUM(F3:F9)*0.01</f>
        <v>0.4460116</v>
      </c>
      <c r="G10" s="18">
        <f>SUM(G3:G9)*0.01</f>
        <v>-29.452488</v>
      </c>
      <c r="H10" s="25" t="s">
        <v>83</v>
      </c>
      <c r="I10" s="6"/>
      <c r="J10" s="1"/>
      <c r="K10" s="6"/>
    </row>
    <row r="11" s="1" customFormat="1" spans="1:11">
      <c r="A11" s="13"/>
      <c r="B11" s="14" t="s">
        <v>84</v>
      </c>
      <c r="C11" s="15"/>
      <c r="D11" s="26"/>
      <c r="E11" s="27"/>
      <c r="F11" s="28"/>
      <c r="G11" s="18">
        <f>SUM(G3:G10)</f>
        <v>-2974.701288</v>
      </c>
      <c r="H11" s="19"/>
      <c r="I11" s="6"/>
      <c r="J11" s="1"/>
      <c r="K11" s="6"/>
    </row>
    <row r="12" s="1" customFormat="1" spans="1:11">
      <c r="A12" s="13"/>
      <c r="B12" s="14" t="s">
        <v>85</v>
      </c>
      <c r="C12" s="29">
        <v>0.09</v>
      </c>
      <c r="D12" s="26" t="s">
        <v>86</v>
      </c>
      <c r="E12" s="27"/>
      <c r="F12" s="30"/>
      <c r="G12" s="18">
        <f>G11*0.09</f>
        <v>-267.72311592</v>
      </c>
      <c r="H12" s="19"/>
      <c r="I12" s="6"/>
      <c r="J12" s="1"/>
      <c r="K12" s="6"/>
    </row>
    <row r="13" s="1" customFormat="1" spans="1:11">
      <c r="A13" s="13"/>
      <c r="B13" s="14" t="s">
        <v>87</v>
      </c>
      <c r="C13" s="15"/>
      <c r="D13" s="14"/>
      <c r="E13" s="31"/>
      <c r="F13" s="32"/>
      <c r="G13" s="18">
        <f>G12+G11</f>
        <v>-3242.42440392</v>
      </c>
      <c r="H13" s="19"/>
      <c r="I13" s="6"/>
      <c r="K13" s="6"/>
    </row>
  </sheetData>
  <mergeCells count="1">
    <mergeCell ref="A1:H1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竣工结算造价协议</vt:lpstr>
      <vt:lpstr>工程结算计算表</vt:lpstr>
      <vt:lpstr>扣减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WPS_1527947218</cp:lastModifiedBy>
  <dcterms:created xsi:type="dcterms:W3CDTF">2006-09-16T00:00:00Z</dcterms:created>
  <dcterms:modified xsi:type="dcterms:W3CDTF">2021-12-21T09:20:33Z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D0D57C5559594AC9811EE291B6F22D1D</vt:lpwstr>
  </property>
</Properties>
</file>