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/>
  </bookViews>
  <sheets>
    <sheet name="节能改造方案" sheetId="10" r:id="rId1"/>
    <sheet name="节能改造前运行费用核算" sheetId="11" r:id="rId2"/>
    <sheet name="节能改造后运行费用测算" sheetId="13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75kw*2台=150kw</t>
        </r>
      </text>
    </comment>
    <comment ref="D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75kw*1台夜间防冻</t>
        </r>
      </text>
    </comment>
    <comment ref="D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15kw*2台=30kw</t>
        </r>
      </text>
    </comment>
    <comment ref="D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2台90kw=180kw</t>
        </r>
      </text>
    </comment>
    <comment ref="D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12台7.5kw=90kw</t>
        </r>
      </text>
    </comment>
    <comment ref="D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2台75kw</t>
        </r>
      </text>
    </comment>
    <comment ref="D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2台15kw</t>
        </r>
      </text>
    </comment>
    <comment ref="D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一台7.5kw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D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37kw*2台=74kw</t>
        </r>
      </text>
    </comment>
    <comment ref="D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37kw*1台夜间防冻</t>
        </r>
      </text>
    </comment>
    <comment ref="D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15kw*2台=30kw</t>
        </r>
      </text>
    </comment>
    <comment ref="D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2台55kw=110kw</t>
        </r>
      </text>
    </comment>
    <comment ref="D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8台7.5kw=45kw</t>
        </r>
      </text>
    </comment>
    <comment ref="D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2台45kw</t>
        </r>
      </text>
    </comment>
    <comment ref="D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2台15kw</t>
        </r>
      </text>
    </comment>
    <comment ref="D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一台7.5kw</t>
        </r>
      </text>
    </comment>
    <comment ref="G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节能10%，190324*0.9=171292</t>
        </r>
      </text>
    </comment>
    <comment ref="G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节能10%，301717*0.9=271545</t>
        </r>
      </text>
    </comment>
    <comment ref="D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37kw*2台=74kw</t>
        </r>
      </text>
    </comment>
    <comment ref="D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37kw*1台夜间防冻</t>
        </r>
      </text>
    </comment>
    <comment ref="D4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15kw*2台=30kw</t>
        </r>
      </text>
    </comment>
    <comment ref="D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2台55kw=110kw</t>
        </r>
      </text>
    </comment>
    <comment ref="D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8台7.5kw=45kw</t>
        </r>
      </text>
    </comment>
    <comment ref="D4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2台45kw</t>
        </r>
      </text>
    </comment>
    <comment ref="D5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1台80%负荷运行，524kw*0.8=419.2kw</t>
        </r>
      </text>
    </comment>
    <comment ref="D5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一台7.5kw</t>
        </r>
      </text>
    </comment>
    <comment ref="G5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节能10%，190324*0.9=171292</t>
        </r>
      </text>
    </comment>
    <comment ref="G5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节能10%，301717*0.9=271545</t>
        </r>
      </text>
    </comment>
  </commentList>
</comments>
</file>

<file path=xl/sharedStrings.xml><?xml version="1.0" encoding="utf-8"?>
<sst xmlns="http://schemas.openxmlformats.org/spreadsheetml/2006/main" count="318" uniqueCount="134">
  <si>
    <t>暖通系统节能改造方案</t>
  </si>
  <si>
    <t>项目名称</t>
  </si>
  <si>
    <t>锦秋国际大厦</t>
  </si>
  <si>
    <t>服务方</t>
  </si>
  <si>
    <t>北京三汇能环科技发展有限公司</t>
  </si>
  <si>
    <t>项目地址</t>
  </si>
  <si>
    <t>北京市海淀区北太平庄街道知春路6号</t>
  </si>
  <si>
    <t>报修电话</t>
  </si>
  <si>
    <t>010-52892872  400-636-7337</t>
  </si>
  <si>
    <t>联系人</t>
  </si>
  <si>
    <t>方案编号</t>
  </si>
  <si>
    <t>NHEMC-20210502-L-01-001</t>
  </si>
  <si>
    <t>联系电话</t>
  </si>
  <si>
    <t>客服电话</t>
  </si>
  <si>
    <t>18001317823     18001317827</t>
  </si>
  <si>
    <t>邮箱</t>
  </si>
  <si>
    <t>负责人</t>
  </si>
  <si>
    <t>徐利斌    18911280030</t>
  </si>
  <si>
    <t>设 备 概 况</t>
  </si>
  <si>
    <t>序号</t>
  </si>
  <si>
    <t>设备名称</t>
  </si>
  <si>
    <t>型号</t>
  </si>
  <si>
    <t>单位</t>
  </si>
  <si>
    <t>数量</t>
  </si>
  <si>
    <t>生产日期</t>
  </si>
  <si>
    <t>备注</t>
  </si>
  <si>
    <t>概况</t>
  </si>
  <si>
    <t>直燃机</t>
  </si>
  <si>
    <t>型号DG-53GML；制冷量2461kw；制热量2059kw</t>
  </si>
  <si>
    <t>台</t>
  </si>
  <si>
    <t>2004年03月</t>
  </si>
  <si>
    <t>供冷+供热</t>
  </si>
  <si>
    <t>冷却塔</t>
  </si>
  <si>
    <t>型号CTA-720UFWH；冷却水量700kw；功率7.5kw*4</t>
  </si>
  <si>
    <t>2004年01月</t>
  </si>
  <si>
    <t>制备冷却水</t>
  </si>
  <si>
    <t>燃气锅炉</t>
  </si>
  <si>
    <t>型号ALUBOX700KW；制热量708kw</t>
  </si>
  <si>
    <t>2017年10月</t>
  </si>
  <si>
    <t>生活热水</t>
  </si>
  <si>
    <t>生活热水循环泵</t>
  </si>
  <si>
    <t>功率7.5kw</t>
  </si>
  <si>
    <t>2017年11月</t>
  </si>
  <si>
    <t>生活热水循环</t>
  </si>
  <si>
    <t>冷却泵</t>
  </si>
  <si>
    <t>功率90kw</t>
  </si>
  <si>
    <t>2009年01月</t>
  </si>
  <si>
    <t>冷却水循环</t>
  </si>
  <si>
    <t>冷温泵</t>
  </si>
  <si>
    <t>功率75kw</t>
  </si>
  <si>
    <t>冷温水循环</t>
  </si>
  <si>
    <t xml:space="preserve">1、面积：                                                                                                使用面积78000㎡；建筑功能主要为办公用房；                                                                                                                                                                                                                                                                                                                                      4、服务时段：                                                                                                      制冷每年5月1日至10月1日（节假日不开机），每天运行11个小时；                                                                                  供暖每年11月15日至次年3月15日（节假日低温运行），每天运行11个小时，夜间防冻低温运行；                                                                               生活热水全年365天（每天24小时）；                                                                                                                                                                                                                  6、设备运行模式：                                                                                   两台直燃机供冷供暖，一台备用；                                                                                            一台燃气热水锅炉供生活热水（平均每天燃气耗量50m³）；                                                                                          冷却泵两用一备；冷温泵两用一备；生活热水泵一用一备；冷却塔与直燃机联动使用，风扇全开；                                                                                                                                                                                                                                                                                                                                                    7、能源单价：                                                                                       水费9.5元/吨，电费执行北京市峰谷平价格综合单价1元/度，燃气非采暖季2.45元/㎡，采暖季2.82元/m³。                                                       8、往年平均能耗：                                                                                           天然气135.6万元/年，电79.3万元，水4.9万元，全年共计水电气能耗219.8万元。                                                          </t>
  </si>
  <si>
    <t>更新改造方案</t>
  </si>
  <si>
    <t xml:space="preserve">方案一：1、拆除现有老旧的直燃机，安装三台大连松下牌直燃机，型号DG-53H，制冷量2462kw，制热量2059kw，与现有设备参数一样；                                                                                                              2、直燃机排烟温度一般在100℃~120℃，在直燃机排烟总管上安装一台烟气余热换热器（气液换热），将烟气温度回收后降至40℃~50℃，回收的热量用于生活热水使用；                                                                             3、拆除直燃机房报废的燃气锅炉，在原位置安装一台12m³的保温水箱，用于储存烟气余热热水，安装两套变频恒压供水设备（高低区各一套）；                                                                                                          4、拆除三台90kw冷却泵，更换三台55kw冷却泵；                                                                                                            5、拆除三台75kw冷温泵，安装两台45kw和一台37kw冷温水泵；                                                                                                                                                                                                 6、冷却塔安装温度控制箱，通过采集冷却水温度信号来控制冷却塔风扇的启停个数；                                                                                                                                                 7、更换或维护机房内其它附属设备、管道、阀门、保温，管路标识清晰，设备阀门标牌统一；                            8、机房内设备安装群控系统，并将运行数据通过网络上传至移动设备（如手机、平板电脑），便于整个系统的智能管理，使系统在先进、科学的控制逻辑下安全可靠的运行，更方便各级领导随时监督运行状况；                                          方案二：1、拆除现有老旧的直燃机，安装三台大连松下牌真空锅炉用于冬季供暖，型号SV-18005H，制热量2093kw，与现有设备制热参数一样；安装两台900冷吨离心式冷水机组用于夏季制冷，制冷量3164kw，输入功率524kw；                                                                                                              2、真空锅炉排烟温度一般在100℃~120℃，在排烟总管上安装一台烟气余热换热器（气液换热），将烟气温度回收后降至40℃~50℃，回收的热量用于生活热水使用；                                                                             3、拆除直燃机房报废的燃气锅炉，在原位置安装一台12m³的保温水箱，用于储存烟气余热热水，安装两套变频恒压供水设备（高低区各一套）；                                                                                                          4、拆除三台90kw冷却泵，更换三台55kw冷却泵；                                                                                                            5、拆除三台75kw冷温泵，安装两台45kw和一台37kw冷温水泵；                                                                                                                                                                                                 6、冷却塔安装温度控制箱，通过采集冷却水温度信号来控制冷却塔风扇的启停个数；                                                                                                                                                 7、更换或维护机房内其它附属设备、管道、阀门、保温，管路标识清晰，设备阀门标牌统一；                            8、机房内设备安装群控系统，并将运行数据通过网络上传至移动设备（如手机、平板电脑），便于整个系统的智能管理，使系统在先进、科学的控制逻辑下安全可靠的运行，更方便各级领导随时监督运行状况；                                                                          </t>
  </si>
  <si>
    <r>
      <rPr>
        <b/>
        <sz val="10"/>
        <rFont val="宋体"/>
        <charset val="134"/>
      </rPr>
      <t xml:space="preserve">                           方案一改造投资明细表              </t>
    </r>
    <r>
      <rPr>
        <sz val="10"/>
        <rFont val="宋体"/>
        <charset val="134"/>
      </rPr>
      <t> </t>
    </r>
    <r>
      <rPr>
        <sz val="8"/>
        <rFont val="宋体"/>
        <charset val="134"/>
      </rPr>
      <t>单位（人民币）：元 </t>
    </r>
  </si>
  <si>
    <t>部品/作业名称</t>
  </si>
  <si>
    <t>单价</t>
  </si>
  <si>
    <t>金额/￥</t>
  </si>
  <si>
    <t>销售</t>
  </si>
  <si>
    <t>DG-53H</t>
  </si>
  <si>
    <t>烟气余热回收装置</t>
  </si>
  <si>
    <t>/</t>
  </si>
  <si>
    <t>套</t>
  </si>
  <si>
    <t>55kw</t>
  </si>
  <si>
    <t>45kw</t>
  </si>
  <si>
    <t>37kw</t>
  </si>
  <si>
    <t>储热水箱</t>
  </si>
  <si>
    <t>2000*3000*2000</t>
  </si>
  <si>
    <t>变频恒压供水设备</t>
  </si>
  <si>
    <t>阀门、管道保、温等材料</t>
  </si>
  <si>
    <t>项</t>
  </si>
  <si>
    <t>芝麻物联智能群控系统</t>
  </si>
  <si>
    <t>不含税小计</t>
  </si>
  <si>
    <t>税金</t>
  </si>
  <si>
    <t>价税合计</t>
  </si>
  <si>
    <t>改造</t>
  </si>
  <si>
    <t>原有设备管道拆除</t>
  </si>
  <si>
    <t>设备、管道、阀门、保温安装</t>
  </si>
  <si>
    <t>电气安装</t>
  </si>
  <si>
    <t>价税小计</t>
  </si>
  <si>
    <t>价税总计</t>
  </si>
  <si>
    <t>元</t>
  </si>
  <si>
    <t>备注：拆卸的旧设备、设施归乙方所有。</t>
  </si>
  <si>
    <r>
      <rPr>
        <b/>
        <sz val="10"/>
        <rFont val="宋体"/>
        <charset val="134"/>
      </rPr>
      <t xml:space="preserve">                           方案二改造投资明细表              </t>
    </r>
    <r>
      <rPr>
        <sz val="10"/>
        <rFont val="宋体"/>
        <charset val="134"/>
      </rPr>
      <t> </t>
    </r>
    <r>
      <rPr>
        <sz val="8"/>
        <rFont val="宋体"/>
        <charset val="134"/>
      </rPr>
      <t>单位（人民币）：元 </t>
    </r>
  </si>
  <si>
    <t>离心机</t>
  </si>
  <si>
    <t>900冷吨</t>
  </si>
  <si>
    <t>真空锅炉</t>
  </si>
  <si>
    <t>SV-10085H</t>
  </si>
  <si>
    <t>报  价  回  复 </t>
  </si>
  <si>
    <t>  希望作业 /日期：     年    月    日</t>
  </si>
  <si>
    <t>收 货 人：</t>
  </si>
  <si>
    <t>  普通发票:</t>
  </si>
  <si>
    <t>详细地址：</t>
  </si>
  <si>
    <t>  增值税发票:</t>
  </si>
  <si>
    <t>请传真一般纳税人证明及税务登记副本</t>
  </si>
  <si>
    <t>联系电话：</t>
  </si>
  <si>
    <t>  发票单位：</t>
  </si>
  <si>
    <t>传真号码：</t>
  </si>
  <si>
    <t>邮政编码：</t>
  </si>
  <si>
    <t>   签字盖章（客户）：</t>
  </si>
  <si>
    <t xml:space="preserve">               改造前运行费用核算              2021.11</t>
  </si>
  <si>
    <t>能源</t>
  </si>
  <si>
    <t>季节</t>
  </si>
  <si>
    <t>耗能设备名称</t>
  </si>
  <si>
    <t>改造前费用</t>
  </si>
  <si>
    <t>功率耗量（KW/m³）</t>
  </si>
  <si>
    <t>每天运行时间（h）</t>
  </si>
  <si>
    <t>运行天数（天）</t>
  </si>
  <si>
    <t>能耗量（度/m³）</t>
  </si>
  <si>
    <t>能源综合单价（元）</t>
  </si>
  <si>
    <t>小计（元）</t>
  </si>
  <si>
    <t>水</t>
  </si>
  <si>
    <t>冬季</t>
  </si>
  <si>
    <t>冷却水</t>
  </si>
  <si>
    <t>采暖水</t>
  </si>
  <si>
    <t>小计</t>
  </si>
  <si>
    <t>夏季</t>
  </si>
  <si>
    <t>冷冻水</t>
  </si>
  <si>
    <t>全年</t>
  </si>
  <si>
    <t>用水总计</t>
  </si>
  <si>
    <t>电</t>
  </si>
  <si>
    <t>采暖循环泵</t>
  </si>
  <si>
    <t>冷冻泵</t>
  </si>
  <si>
    <t>热水循环泵</t>
  </si>
  <si>
    <t>电合计</t>
  </si>
  <si>
    <t>天燃气</t>
  </si>
  <si>
    <t>制冷</t>
  </si>
  <si>
    <t>制热</t>
  </si>
  <si>
    <t>制生活热水</t>
  </si>
  <si>
    <t>天然气合计</t>
  </si>
  <si>
    <t>合计</t>
  </si>
  <si>
    <t xml:space="preserve">               方案一改造后运行费用核算              2021.11</t>
  </si>
  <si>
    <t>改造后费用</t>
  </si>
  <si>
    <t xml:space="preserve">               方案二改造后运行费用核算              2021.11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</si>
</sst>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176" formatCode="[DBNum2][$-804]General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.00_ "/>
    <numFmt numFmtId="43" formatCode="_ * #,##0.00_ ;_ * \-#,##0.00_ ;_ * &quot;-&quot;??_ ;_ @_ "/>
    <numFmt numFmtId="178" formatCode="[DBNum2][$RMB]General;[Red][DBNum2][$RMB]General"/>
    <numFmt numFmtId="179" formatCode="#,##0.000_);[Red]\(#,##0.000\)"/>
  </numFmts>
  <fonts count="36">
    <font>
      <sz val="11"/>
      <color theme="1"/>
      <name val="等线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1"/>
      <name val="Times New Roman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800080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sz val="10"/>
      <name val="宋体"/>
      <charset val="134"/>
    </font>
    <font>
      <b/>
      <sz val="10"/>
      <color rgb="FF000000"/>
      <name val="宋体"/>
      <charset val="134"/>
    </font>
    <font>
      <sz val="10"/>
      <name val="黑体"/>
      <charset val="134"/>
    </font>
    <font>
      <b/>
      <sz val="10"/>
      <name val="黑体"/>
      <charset val="134"/>
    </font>
    <font>
      <u/>
      <sz val="10"/>
      <name val="宋体"/>
      <charset val="134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ＭＳ ゴシック"/>
      <charset val="134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1" borderId="21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6" fillId="10" borderId="19" applyNumberFormat="0" applyAlignment="0" applyProtection="0">
      <alignment vertical="center"/>
    </xf>
    <xf numFmtId="0" fontId="20" fillId="10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0" borderId="0"/>
    <xf numFmtId="0" fontId="17" fillId="2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</cellStyleXfs>
  <cellXfs count="18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177" fontId="2" fillId="0" borderId="1" xfId="0" applyNumberFormat="1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177" fontId="2" fillId="3" borderId="1" xfId="0" applyNumberFormat="1" applyFont="1" applyFill="1" applyBorder="1" applyAlignment="1">
      <alignment vertical="center"/>
    </xf>
    <xf numFmtId="177" fontId="1" fillId="3" borderId="1" xfId="0" applyNumberFormat="1" applyFont="1" applyFill="1" applyBorder="1" applyAlignment="1">
      <alignment vertical="center" wrapText="1"/>
    </xf>
    <xf numFmtId="0" fontId="0" fillId="0" borderId="0" xfId="0" applyFont="1"/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12" xfId="0" applyFont="1" applyBorder="1" applyAlignment="1">
      <alignment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4" fontId="6" fillId="0" borderId="6" xfId="0" applyNumberFormat="1" applyFont="1" applyBorder="1" applyAlignment="1">
      <alignment horizontal="left" vertical="center"/>
    </xf>
    <xf numFmtId="14" fontId="6" fillId="0" borderId="7" xfId="0" applyNumberFormat="1" applyFont="1" applyBorder="1" applyAlignment="1">
      <alignment horizontal="left" vertical="center"/>
    </xf>
    <xf numFmtId="14" fontId="6" fillId="0" borderId="12" xfId="0" applyNumberFormat="1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3" fillId="0" borderId="6" xfId="10" applyFont="1" applyBorder="1" applyAlignment="1">
      <alignment vertical="center"/>
    </xf>
    <xf numFmtId="0" fontId="3" fillId="0" borderId="7" xfId="10" applyFont="1" applyBorder="1" applyAlignment="1">
      <alignment vertical="center"/>
    </xf>
    <xf numFmtId="0" fontId="7" fillId="0" borderId="6" xfId="10" applyFont="1" applyBorder="1" applyAlignment="1">
      <alignment horizontal="left" vertical="center"/>
    </xf>
    <xf numFmtId="0" fontId="8" fillId="0" borderId="7" xfId="10" applyBorder="1" applyAlignment="1">
      <alignment horizontal="left" vertical="center"/>
    </xf>
    <xf numFmtId="0" fontId="8" fillId="0" borderId="12" xfId="10" applyBorder="1" applyAlignment="1">
      <alignment horizontal="left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/>
    </xf>
    <xf numFmtId="178" fontId="9" fillId="0" borderId="1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horizontal="right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176" fontId="10" fillId="0" borderId="6" xfId="0" applyNumberFormat="1" applyFont="1" applyBorder="1" applyAlignment="1">
      <alignment horizontal="left" vertical="center"/>
    </xf>
    <xf numFmtId="176" fontId="10" fillId="0" borderId="7" xfId="0" applyNumberFormat="1" applyFont="1" applyBorder="1" applyAlignment="1">
      <alignment horizontal="left" vertical="center"/>
    </xf>
    <xf numFmtId="176" fontId="10" fillId="0" borderId="12" xfId="0" applyNumberFormat="1" applyFont="1" applyBorder="1" applyAlignment="1">
      <alignment horizontal="left" vertical="center"/>
    </xf>
    <xf numFmtId="179" fontId="10" fillId="0" borderId="1" xfId="0" applyNumberFormat="1" applyFont="1" applyBorder="1" applyAlignment="1">
      <alignment horizontal="right" vertical="center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12" xfId="0" applyFont="1" applyBorder="1" applyAlignment="1">
      <alignment vertical="center"/>
    </xf>
    <xf numFmtId="0" fontId="3" fillId="0" borderId="12" xfId="1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top" wrapText="1"/>
    </xf>
    <xf numFmtId="0" fontId="6" fillId="0" borderId="1" xfId="0" applyFont="1" applyBorder="1" applyAlignment="1">
      <alignment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3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10" xfId="0" applyFont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標準_Sheet1" xfId="39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1074233046@qq.com" TargetMode="External"/><Relationship Id="rId1" Type="http://schemas.openxmlformats.org/officeDocument/2006/relationships/hyperlink" Target="mailto:sanhuinh@163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I79"/>
  <sheetViews>
    <sheetView tabSelected="1" topLeftCell="A15" workbookViewId="0">
      <selection activeCell="B15" sqref="B15:I20"/>
    </sheetView>
  </sheetViews>
  <sheetFormatPr defaultColWidth="9" defaultRowHeight="14"/>
  <cols>
    <col min="1" max="1" width="7.25" customWidth="1"/>
    <col min="2" max="2" width="5.375" customWidth="1"/>
    <col min="3" max="3" width="18.625" customWidth="1"/>
    <col min="4" max="4" width="15.5" customWidth="1"/>
    <col min="7" max="7" width="10.875" customWidth="1"/>
    <col min="8" max="8" width="14.625" customWidth="1"/>
    <col min="9" max="9" width="10" customWidth="1"/>
  </cols>
  <sheetData>
    <row r="1" ht="16" customHeight="1" spans="1:9">
      <c r="A1" s="75" t="s">
        <v>0</v>
      </c>
      <c r="B1" s="75"/>
      <c r="C1" s="75"/>
      <c r="D1" s="75"/>
      <c r="E1" s="75"/>
      <c r="F1" s="75"/>
      <c r="G1" s="75"/>
      <c r="H1" s="75"/>
      <c r="I1" s="75"/>
    </row>
    <row r="2" ht="16" customHeight="1" spans="1:9">
      <c r="A2" s="76" t="s">
        <v>1</v>
      </c>
      <c r="B2" s="77" t="s">
        <v>2</v>
      </c>
      <c r="C2" s="78"/>
      <c r="D2" s="79"/>
      <c r="E2" s="80" t="s">
        <v>3</v>
      </c>
      <c r="F2" s="81" t="s">
        <v>4</v>
      </c>
      <c r="G2" s="82"/>
      <c r="H2" s="82"/>
      <c r="I2" s="146"/>
    </row>
    <row r="3" ht="16" customHeight="1" spans="1:9">
      <c r="A3" s="76" t="s">
        <v>5</v>
      </c>
      <c r="B3" s="83" t="s">
        <v>6</v>
      </c>
      <c r="C3" s="84"/>
      <c r="D3" s="85"/>
      <c r="E3" s="76" t="s">
        <v>7</v>
      </c>
      <c r="F3" s="81" t="s">
        <v>8</v>
      </c>
      <c r="G3" s="82"/>
      <c r="H3" s="82"/>
      <c r="I3" s="146"/>
    </row>
    <row r="4" ht="16" customHeight="1" spans="1:9">
      <c r="A4" s="76" t="s">
        <v>9</v>
      </c>
      <c r="B4" s="86"/>
      <c r="C4" s="87"/>
      <c r="D4" s="88"/>
      <c r="E4" s="76" t="s">
        <v>10</v>
      </c>
      <c r="F4" s="89" t="s">
        <v>11</v>
      </c>
      <c r="G4" s="90"/>
      <c r="H4" s="90"/>
      <c r="I4" s="147"/>
    </row>
    <row r="5" ht="16" customHeight="1" spans="1:9">
      <c r="A5" s="76" t="s">
        <v>12</v>
      </c>
      <c r="B5" s="83"/>
      <c r="C5" s="84"/>
      <c r="D5" s="85"/>
      <c r="E5" s="76" t="s">
        <v>13</v>
      </c>
      <c r="F5" s="81" t="s">
        <v>14</v>
      </c>
      <c r="G5" s="82"/>
      <c r="H5" s="82"/>
      <c r="I5" s="146"/>
    </row>
    <row r="6" ht="16" customHeight="1" spans="1:9">
      <c r="A6" s="76" t="s">
        <v>15</v>
      </c>
      <c r="B6" s="91"/>
      <c r="C6" s="92"/>
      <c r="D6" s="93"/>
      <c r="E6" s="76" t="s">
        <v>16</v>
      </c>
      <c r="F6" s="94" t="s">
        <v>17</v>
      </c>
      <c r="G6" s="95"/>
      <c r="H6" s="95"/>
      <c r="I6" s="148"/>
    </row>
    <row r="7" ht="16" customHeight="1" spans="1:9">
      <c r="A7" s="96" t="s">
        <v>18</v>
      </c>
      <c r="B7" s="97"/>
      <c r="C7" s="97"/>
      <c r="D7" s="97"/>
      <c r="E7" s="97"/>
      <c r="F7" s="97"/>
      <c r="G7" s="97"/>
      <c r="H7" s="97"/>
      <c r="I7" s="139"/>
    </row>
    <row r="8" ht="16" customHeight="1" spans="1:9">
      <c r="A8" s="98" t="s">
        <v>19</v>
      </c>
      <c r="B8" s="99" t="s">
        <v>20</v>
      </c>
      <c r="C8" s="100"/>
      <c r="D8" s="98" t="s">
        <v>21</v>
      </c>
      <c r="E8" s="98" t="s">
        <v>22</v>
      </c>
      <c r="F8" s="98" t="s">
        <v>23</v>
      </c>
      <c r="G8" s="98" t="s">
        <v>24</v>
      </c>
      <c r="H8" s="101" t="s">
        <v>25</v>
      </c>
      <c r="I8" s="149"/>
    </row>
    <row r="9" ht="37" customHeight="1" spans="1:9">
      <c r="A9" s="102" t="s">
        <v>26</v>
      </c>
      <c r="B9" s="103" t="s">
        <v>27</v>
      </c>
      <c r="C9" s="104"/>
      <c r="D9" s="105" t="s">
        <v>28</v>
      </c>
      <c r="E9" s="106" t="s">
        <v>29</v>
      </c>
      <c r="F9" s="106">
        <v>3</v>
      </c>
      <c r="G9" s="107" t="s">
        <v>30</v>
      </c>
      <c r="H9" s="103" t="s">
        <v>31</v>
      </c>
      <c r="I9" s="104"/>
    </row>
    <row r="10" ht="37" customHeight="1" spans="1:9">
      <c r="A10" s="108"/>
      <c r="B10" s="103" t="s">
        <v>32</v>
      </c>
      <c r="C10" s="104"/>
      <c r="D10" s="105" t="s">
        <v>33</v>
      </c>
      <c r="E10" s="106" t="s">
        <v>29</v>
      </c>
      <c r="F10" s="106">
        <v>3</v>
      </c>
      <c r="G10" s="107" t="s">
        <v>34</v>
      </c>
      <c r="H10" s="103" t="s">
        <v>35</v>
      </c>
      <c r="I10" s="104"/>
    </row>
    <row r="11" ht="27" customHeight="1" spans="1:9">
      <c r="A11" s="108"/>
      <c r="B11" s="103" t="s">
        <v>36</v>
      </c>
      <c r="C11" s="104"/>
      <c r="D11" s="105" t="s">
        <v>37</v>
      </c>
      <c r="E11" s="106" t="s">
        <v>29</v>
      </c>
      <c r="F11" s="106">
        <v>1</v>
      </c>
      <c r="G11" s="107" t="s">
        <v>38</v>
      </c>
      <c r="H11" s="103" t="s">
        <v>39</v>
      </c>
      <c r="I11" s="104"/>
    </row>
    <row r="12" ht="18" customHeight="1" spans="1:9">
      <c r="A12" s="108"/>
      <c r="B12" s="103" t="s">
        <v>40</v>
      </c>
      <c r="C12" s="104"/>
      <c r="D12" s="109" t="s">
        <v>41</v>
      </c>
      <c r="E12" s="106" t="s">
        <v>29</v>
      </c>
      <c r="F12" s="106">
        <v>2</v>
      </c>
      <c r="G12" s="107" t="s">
        <v>42</v>
      </c>
      <c r="H12" s="103" t="s">
        <v>43</v>
      </c>
      <c r="I12" s="104"/>
    </row>
    <row r="13" ht="18" customHeight="1" spans="1:9">
      <c r="A13" s="108"/>
      <c r="B13" s="103" t="s">
        <v>44</v>
      </c>
      <c r="C13" s="104"/>
      <c r="D13" s="105" t="s">
        <v>45</v>
      </c>
      <c r="E13" s="106" t="s">
        <v>29</v>
      </c>
      <c r="F13" s="106">
        <v>3</v>
      </c>
      <c r="G13" s="107" t="s">
        <v>46</v>
      </c>
      <c r="H13" s="103" t="s">
        <v>47</v>
      </c>
      <c r="I13" s="104"/>
    </row>
    <row r="14" ht="18" customHeight="1" spans="1:9">
      <c r="A14" s="108"/>
      <c r="B14" s="103" t="s">
        <v>48</v>
      </c>
      <c r="C14" s="104"/>
      <c r="D14" s="105" t="s">
        <v>49</v>
      </c>
      <c r="E14" s="106" t="s">
        <v>29</v>
      </c>
      <c r="F14" s="106">
        <v>3</v>
      </c>
      <c r="G14" s="107" t="s">
        <v>46</v>
      </c>
      <c r="H14" s="103" t="s">
        <v>50</v>
      </c>
      <c r="I14" s="104"/>
    </row>
    <row r="15" ht="32" customHeight="1" spans="1:9">
      <c r="A15" s="108"/>
      <c r="B15" s="110" t="s">
        <v>51</v>
      </c>
      <c r="C15" s="111"/>
      <c r="D15" s="111"/>
      <c r="E15" s="111"/>
      <c r="F15" s="111"/>
      <c r="G15" s="111"/>
      <c r="H15" s="111"/>
      <c r="I15" s="150"/>
    </row>
    <row r="16" ht="32" customHeight="1" spans="1:9">
      <c r="A16" s="108"/>
      <c r="B16" s="112"/>
      <c r="C16" s="113"/>
      <c r="D16" s="113"/>
      <c r="E16" s="113"/>
      <c r="F16" s="113"/>
      <c r="G16" s="113"/>
      <c r="H16" s="113"/>
      <c r="I16" s="151"/>
    </row>
    <row r="17" ht="32" customHeight="1" spans="1:9">
      <c r="A17" s="108"/>
      <c r="B17" s="112"/>
      <c r="C17" s="113"/>
      <c r="D17" s="113"/>
      <c r="E17" s="113"/>
      <c r="F17" s="113"/>
      <c r="G17" s="113"/>
      <c r="H17" s="113"/>
      <c r="I17" s="151"/>
    </row>
    <row r="18" ht="32" customHeight="1" spans="1:9">
      <c r="A18" s="108"/>
      <c r="B18" s="112"/>
      <c r="C18" s="113"/>
      <c r="D18" s="113"/>
      <c r="E18" s="113"/>
      <c r="F18" s="113"/>
      <c r="G18" s="113"/>
      <c r="H18" s="113"/>
      <c r="I18" s="151"/>
    </row>
    <row r="19" ht="32" customHeight="1" spans="1:9">
      <c r="A19" s="108"/>
      <c r="B19" s="112"/>
      <c r="C19" s="113"/>
      <c r="D19" s="113"/>
      <c r="E19" s="113"/>
      <c r="F19" s="113"/>
      <c r="G19" s="113"/>
      <c r="H19" s="113"/>
      <c r="I19" s="151"/>
    </row>
    <row r="20" ht="32" customHeight="1" spans="1:9">
      <c r="A20" s="114"/>
      <c r="B20" s="115"/>
      <c r="C20" s="116"/>
      <c r="D20" s="116"/>
      <c r="E20" s="116"/>
      <c r="F20" s="116"/>
      <c r="G20" s="116"/>
      <c r="H20" s="116"/>
      <c r="I20" s="152"/>
    </row>
    <row r="21" ht="50" customHeight="1" spans="1:9">
      <c r="A21" s="117" t="s">
        <v>52</v>
      </c>
      <c r="B21" s="118" t="s">
        <v>53</v>
      </c>
      <c r="C21" s="118"/>
      <c r="D21" s="118"/>
      <c r="E21" s="118"/>
      <c r="F21" s="118"/>
      <c r="G21" s="118"/>
      <c r="H21" s="118"/>
      <c r="I21" s="153"/>
    </row>
    <row r="22" ht="50" customHeight="1" spans="1:9">
      <c r="A22" s="119"/>
      <c r="B22" s="120"/>
      <c r="C22" s="120"/>
      <c r="D22" s="120"/>
      <c r="E22" s="120"/>
      <c r="F22" s="120"/>
      <c r="G22" s="120"/>
      <c r="H22" s="120"/>
      <c r="I22" s="154"/>
    </row>
    <row r="23" ht="50" customHeight="1" spans="1:9">
      <c r="A23" s="119"/>
      <c r="B23" s="120"/>
      <c r="C23" s="120"/>
      <c r="D23" s="120"/>
      <c r="E23" s="120"/>
      <c r="F23" s="120"/>
      <c r="G23" s="120"/>
      <c r="H23" s="120"/>
      <c r="I23" s="154"/>
    </row>
    <row r="24" ht="50" customHeight="1" spans="1:9">
      <c r="A24" s="119"/>
      <c r="B24" s="120"/>
      <c r="C24" s="120"/>
      <c r="D24" s="120"/>
      <c r="E24" s="120"/>
      <c r="F24" s="120"/>
      <c r="G24" s="120"/>
      <c r="H24" s="120"/>
      <c r="I24" s="154"/>
    </row>
    <row r="25" ht="50" customHeight="1" spans="1:9">
      <c r="A25" s="119"/>
      <c r="B25" s="120"/>
      <c r="C25" s="120"/>
      <c r="D25" s="120"/>
      <c r="E25" s="120"/>
      <c r="F25" s="120"/>
      <c r="G25" s="120"/>
      <c r="H25" s="120"/>
      <c r="I25" s="154"/>
    </row>
    <row r="26" ht="50" customHeight="1" spans="1:9">
      <c r="A26" s="121"/>
      <c r="B26" s="122"/>
      <c r="C26" s="122"/>
      <c r="D26" s="122"/>
      <c r="E26" s="122"/>
      <c r="F26" s="122"/>
      <c r="G26" s="122"/>
      <c r="H26" s="122"/>
      <c r="I26" s="155"/>
    </row>
    <row r="27" ht="16" customHeight="1" spans="1:9">
      <c r="A27" s="123" t="s">
        <v>54</v>
      </c>
      <c r="B27" s="124"/>
      <c r="C27" s="124"/>
      <c r="D27" s="124"/>
      <c r="E27" s="124"/>
      <c r="F27" s="124"/>
      <c r="G27" s="124"/>
      <c r="H27" s="124"/>
      <c r="I27" s="156"/>
    </row>
    <row r="28" ht="16" customHeight="1" spans="1:9">
      <c r="A28" s="98" t="s">
        <v>19</v>
      </c>
      <c r="B28" s="99" t="s">
        <v>55</v>
      </c>
      <c r="C28" s="100"/>
      <c r="D28" s="98" t="s">
        <v>21</v>
      </c>
      <c r="E28" s="98" t="s">
        <v>23</v>
      </c>
      <c r="F28" s="98" t="s">
        <v>22</v>
      </c>
      <c r="G28" s="98" t="s">
        <v>56</v>
      </c>
      <c r="H28" s="98" t="s">
        <v>57</v>
      </c>
      <c r="I28" s="128" t="s">
        <v>25</v>
      </c>
    </row>
    <row r="29" ht="27" customHeight="1" spans="1:9">
      <c r="A29" s="102">
        <v>1</v>
      </c>
      <c r="B29" s="125" t="s">
        <v>58</v>
      </c>
      <c r="C29" s="126" t="s">
        <v>27</v>
      </c>
      <c r="D29" s="127" t="s">
        <v>59</v>
      </c>
      <c r="E29" s="128">
        <v>3</v>
      </c>
      <c r="F29" s="98" t="s">
        <v>29</v>
      </c>
      <c r="G29" s="129">
        <v>1392000</v>
      </c>
      <c r="H29" s="129">
        <f t="shared" ref="H29:H37" si="0">G29*E29</f>
        <v>4176000</v>
      </c>
      <c r="I29" s="126"/>
    </row>
    <row r="30" ht="16" customHeight="1" spans="1:9">
      <c r="A30" s="108"/>
      <c r="B30" s="130"/>
      <c r="C30" s="126" t="s">
        <v>60</v>
      </c>
      <c r="D30" s="127" t="s">
        <v>61</v>
      </c>
      <c r="E30" s="128">
        <v>1</v>
      </c>
      <c r="F30" s="98" t="s">
        <v>62</v>
      </c>
      <c r="G30" s="129">
        <v>95000</v>
      </c>
      <c r="H30" s="129">
        <f t="shared" si="0"/>
        <v>95000</v>
      </c>
      <c r="I30" s="126"/>
    </row>
    <row r="31" ht="16" customHeight="1" spans="1:9">
      <c r="A31" s="108"/>
      <c r="B31" s="130"/>
      <c r="C31" s="126" t="s">
        <v>44</v>
      </c>
      <c r="D31" s="127" t="s">
        <v>63</v>
      </c>
      <c r="E31" s="128">
        <v>3</v>
      </c>
      <c r="F31" s="98" t="s">
        <v>29</v>
      </c>
      <c r="G31" s="129">
        <v>35000</v>
      </c>
      <c r="H31" s="129">
        <f t="shared" si="0"/>
        <v>105000</v>
      </c>
      <c r="I31" s="126"/>
    </row>
    <row r="32" ht="16" customHeight="1" spans="1:9">
      <c r="A32" s="108"/>
      <c r="B32" s="130"/>
      <c r="C32" s="126" t="s">
        <v>48</v>
      </c>
      <c r="D32" s="127" t="s">
        <v>64</v>
      </c>
      <c r="E32" s="128">
        <v>2</v>
      </c>
      <c r="F32" s="98" t="s">
        <v>62</v>
      </c>
      <c r="G32" s="129">
        <v>32000</v>
      </c>
      <c r="H32" s="129">
        <f t="shared" si="0"/>
        <v>64000</v>
      </c>
      <c r="I32" s="126"/>
    </row>
    <row r="33" ht="16" customHeight="1" spans="1:9">
      <c r="A33" s="108"/>
      <c r="B33" s="130"/>
      <c r="C33" s="126" t="s">
        <v>48</v>
      </c>
      <c r="D33" s="127" t="s">
        <v>65</v>
      </c>
      <c r="E33" s="128">
        <v>1</v>
      </c>
      <c r="F33" s="98"/>
      <c r="G33" s="129">
        <v>28000</v>
      </c>
      <c r="H33" s="129">
        <f t="shared" si="0"/>
        <v>28000</v>
      </c>
      <c r="I33" s="126"/>
    </row>
    <row r="34" ht="16" customHeight="1" spans="1:9">
      <c r="A34" s="108"/>
      <c r="B34" s="130"/>
      <c r="C34" s="126" t="s">
        <v>66</v>
      </c>
      <c r="D34" s="127" t="s">
        <v>67</v>
      </c>
      <c r="E34" s="128">
        <v>1</v>
      </c>
      <c r="F34" s="98" t="s">
        <v>29</v>
      </c>
      <c r="G34" s="129">
        <v>65000</v>
      </c>
      <c r="H34" s="129">
        <f t="shared" si="0"/>
        <v>65000</v>
      </c>
      <c r="I34" s="126"/>
    </row>
    <row r="35" ht="16" customHeight="1" spans="1:9">
      <c r="A35" s="108"/>
      <c r="B35" s="130"/>
      <c r="C35" s="126" t="s">
        <v>68</v>
      </c>
      <c r="D35" s="127" t="s">
        <v>61</v>
      </c>
      <c r="E35" s="128">
        <v>2</v>
      </c>
      <c r="F35" s="98" t="s">
        <v>62</v>
      </c>
      <c r="G35" s="129">
        <v>55000</v>
      </c>
      <c r="H35" s="129">
        <f t="shared" si="0"/>
        <v>110000</v>
      </c>
      <c r="I35" s="126"/>
    </row>
    <row r="36" ht="16" customHeight="1" spans="1:9">
      <c r="A36" s="108"/>
      <c r="B36" s="130"/>
      <c r="C36" s="126" t="s">
        <v>69</v>
      </c>
      <c r="D36" s="131" t="s">
        <v>61</v>
      </c>
      <c r="E36" s="128">
        <v>1</v>
      </c>
      <c r="F36" s="98" t="s">
        <v>70</v>
      </c>
      <c r="G36" s="129">
        <v>400000</v>
      </c>
      <c r="H36" s="129">
        <f t="shared" si="0"/>
        <v>400000</v>
      </c>
      <c r="I36" s="157"/>
    </row>
    <row r="37" ht="16" customHeight="1" spans="1:9">
      <c r="A37" s="108"/>
      <c r="B37" s="130"/>
      <c r="C37" s="126" t="s">
        <v>71</v>
      </c>
      <c r="D37" s="131"/>
      <c r="E37" s="128">
        <v>1</v>
      </c>
      <c r="F37" s="98" t="s">
        <v>70</v>
      </c>
      <c r="G37" s="129">
        <v>200000</v>
      </c>
      <c r="H37" s="129">
        <f t="shared" si="0"/>
        <v>200000</v>
      </c>
      <c r="I37" s="157"/>
    </row>
    <row r="38" ht="16" customHeight="1" spans="1:9">
      <c r="A38" s="108"/>
      <c r="B38" s="130"/>
      <c r="C38" s="83" t="s">
        <v>72</v>
      </c>
      <c r="D38" s="85"/>
      <c r="E38" s="132"/>
      <c r="F38" s="133"/>
      <c r="G38" s="134"/>
      <c r="H38" s="129">
        <f>SUM(H29:H37)</f>
        <v>5243000</v>
      </c>
      <c r="I38" s="157"/>
    </row>
    <row r="39" ht="16" customHeight="1" spans="1:9">
      <c r="A39" s="108"/>
      <c r="B39" s="130"/>
      <c r="C39" s="86" t="s">
        <v>73</v>
      </c>
      <c r="D39" s="88"/>
      <c r="E39" s="132"/>
      <c r="F39" s="133"/>
      <c r="G39" s="129">
        <v>0.13</v>
      </c>
      <c r="H39" s="129">
        <f>G39*H38</f>
        <v>681590</v>
      </c>
      <c r="I39" s="157"/>
    </row>
    <row r="40" ht="16" customHeight="1" spans="1:9">
      <c r="A40" s="114"/>
      <c r="B40" s="135"/>
      <c r="C40" s="86" t="s">
        <v>74</v>
      </c>
      <c r="D40" s="88"/>
      <c r="E40" s="132"/>
      <c r="F40" s="133"/>
      <c r="G40" s="134"/>
      <c r="H40" s="129">
        <f>SUM(H38:H39)</f>
        <v>5924590</v>
      </c>
      <c r="I40" s="157"/>
    </row>
    <row r="41" ht="16" customHeight="1" spans="1:9">
      <c r="A41" s="102">
        <v>2</v>
      </c>
      <c r="B41" s="102" t="s">
        <v>75</v>
      </c>
      <c r="C41" s="83" t="s">
        <v>76</v>
      </c>
      <c r="D41" s="85"/>
      <c r="E41" s="128">
        <v>1</v>
      </c>
      <c r="F41" s="98" t="s">
        <v>70</v>
      </c>
      <c r="G41" s="129">
        <v>150000</v>
      </c>
      <c r="H41" s="129">
        <f>G41*E41</f>
        <v>150000</v>
      </c>
      <c r="I41" s="157"/>
    </row>
    <row r="42" ht="16" customHeight="1" spans="1:9">
      <c r="A42" s="108"/>
      <c r="B42" s="108"/>
      <c r="C42" s="83" t="s">
        <v>77</v>
      </c>
      <c r="D42" s="85"/>
      <c r="E42" s="128">
        <v>1</v>
      </c>
      <c r="F42" s="98" t="s">
        <v>70</v>
      </c>
      <c r="G42" s="129">
        <v>350000</v>
      </c>
      <c r="H42" s="129">
        <f>G42*E42</f>
        <v>350000</v>
      </c>
      <c r="I42" s="157"/>
    </row>
    <row r="43" ht="16" customHeight="1" spans="1:9">
      <c r="A43" s="108"/>
      <c r="B43" s="108"/>
      <c r="C43" s="83" t="s">
        <v>78</v>
      </c>
      <c r="D43" s="85"/>
      <c r="E43" s="128">
        <v>1</v>
      </c>
      <c r="F43" s="98" t="s">
        <v>70</v>
      </c>
      <c r="G43" s="129">
        <v>150000</v>
      </c>
      <c r="H43" s="129">
        <f>G43*E43</f>
        <v>150000</v>
      </c>
      <c r="I43" s="157"/>
    </row>
    <row r="44" ht="16" customHeight="1" spans="1:9">
      <c r="A44" s="108"/>
      <c r="B44" s="108"/>
      <c r="C44" s="83" t="s">
        <v>72</v>
      </c>
      <c r="D44" s="85"/>
      <c r="E44" s="132"/>
      <c r="F44" s="133"/>
      <c r="G44" s="134"/>
      <c r="H44" s="129">
        <f>SUM(H41:H43)</f>
        <v>650000</v>
      </c>
      <c r="I44" s="157"/>
    </row>
    <row r="45" ht="16" customHeight="1" spans="1:9">
      <c r="A45" s="108"/>
      <c r="B45" s="108"/>
      <c r="C45" s="83" t="s">
        <v>73</v>
      </c>
      <c r="D45" s="85"/>
      <c r="E45" s="132"/>
      <c r="F45" s="133"/>
      <c r="G45" s="129">
        <v>0.09</v>
      </c>
      <c r="H45" s="129">
        <f>H44*G45</f>
        <v>58500</v>
      </c>
      <c r="I45" s="157"/>
    </row>
    <row r="46" ht="16" customHeight="1" spans="1:9">
      <c r="A46" s="114"/>
      <c r="B46" s="114"/>
      <c r="C46" s="86" t="s">
        <v>79</v>
      </c>
      <c r="D46" s="88"/>
      <c r="E46" s="136"/>
      <c r="F46" s="136"/>
      <c r="G46" s="137"/>
      <c r="H46" s="129">
        <f>SUM(H44:H45)</f>
        <v>708500</v>
      </c>
      <c r="I46" s="157"/>
    </row>
    <row r="47" ht="16" customHeight="1" spans="1:9">
      <c r="A47" s="138">
        <v>3</v>
      </c>
      <c r="B47" s="96" t="s">
        <v>80</v>
      </c>
      <c r="C47" s="97"/>
      <c r="D47" s="139"/>
      <c r="E47" s="140">
        <f>H47</f>
        <v>6633090</v>
      </c>
      <c r="F47" s="141"/>
      <c r="G47" s="142"/>
      <c r="H47" s="143">
        <f>H46+H40</f>
        <v>6633090</v>
      </c>
      <c r="I47" s="158" t="s">
        <v>81</v>
      </c>
    </row>
    <row r="48" ht="16" customHeight="1" spans="1:9">
      <c r="A48" s="144" t="s">
        <v>82</v>
      </c>
      <c r="B48" s="145"/>
      <c r="C48" s="145"/>
      <c r="D48" s="145"/>
      <c r="E48" s="145"/>
      <c r="F48" s="145"/>
      <c r="G48" s="145"/>
      <c r="H48" s="145"/>
      <c r="I48" s="159"/>
    </row>
    <row r="49" ht="16" customHeight="1" spans="1:9">
      <c r="A49" s="123" t="s">
        <v>83</v>
      </c>
      <c r="B49" s="124"/>
      <c r="C49" s="124"/>
      <c r="D49" s="124"/>
      <c r="E49" s="124"/>
      <c r="F49" s="124"/>
      <c r="G49" s="124"/>
      <c r="H49" s="124"/>
      <c r="I49" s="156"/>
    </row>
    <row r="50" ht="16" customHeight="1" spans="1:9">
      <c r="A50" s="98" t="s">
        <v>19</v>
      </c>
      <c r="B50" s="99" t="s">
        <v>55</v>
      </c>
      <c r="C50" s="100"/>
      <c r="D50" s="98" t="s">
        <v>21</v>
      </c>
      <c r="E50" s="98" t="s">
        <v>23</v>
      </c>
      <c r="F50" s="98" t="s">
        <v>22</v>
      </c>
      <c r="G50" s="98" t="s">
        <v>56</v>
      </c>
      <c r="H50" s="98" t="s">
        <v>57</v>
      </c>
      <c r="I50" s="128" t="s">
        <v>25</v>
      </c>
    </row>
    <row r="51" ht="16" customHeight="1" spans="1:9">
      <c r="A51" s="102">
        <v>1</v>
      </c>
      <c r="B51" s="125" t="s">
        <v>58</v>
      </c>
      <c r="C51" s="126" t="s">
        <v>84</v>
      </c>
      <c r="D51" s="127" t="s">
        <v>85</v>
      </c>
      <c r="E51" s="128">
        <v>2</v>
      </c>
      <c r="F51" s="98" t="s">
        <v>29</v>
      </c>
      <c r="G51" s="129">
        <v>1250000</v>
      </c>
      <c r="H51" s="129">
        <f>G51*E51</f>
        <v>2500000</v>
      </c>
      <c r="I51" s="126"/>
    </row>
    <row r="52" ht="16" customHeight="1" spans="1:9">
      <c r="A52" s="108"/>
      <c r="B52" s="130"/>
      <c r="C52" s="126" t="s">
        <v>86</v>
      </c>
      <c r="D52" s="127" t="s">
        <v>87</v>
      </c>
      <c r="E52" s="128">
        <v>3</v>
      </c>
      <c r="F52" s="98" t="s">
        <v>29</v>
      </c>
      <c r="G52" s="129">
        <v>320000</v>
      </c>
      <c r="H52" s="129">
        <f>G52*E52</f>
        <v>960000</v>
      </c>
      <c r="I52" s="126"/>
    </row>
    <row r="53" ht="16" customHeight="1" spans="1:9">
      <c r="A53" s="108"/>
      <c r="B53" s="130"/>
      <c r="C53" s="126" t="s">
        <v>60</v>
      </c>
      <c r="D53" s="127" t="s">
        <v>61</v>
      </c>
      <c r="E53" s="128">
        <v>1</v>
      </c>
      <c r="F53" s="98" t="s">
        <v>62</v>
      </c>
      <c r="G53" s="129">
        <v>95000</v>
      </c>
      <c r="H53" s="129">
        <f t="shared" ref="H53:H60" si="1">G53*E53</f>
        <v>95000</v>
      </c>
      <c r="I53" s="126"/>
    </row>
    <row r="54" ht="16" customHeight="1" spans="1:9">
      <c r="A54" s="108"/>
      <c r="B54" s="130"/>
      <c r="C54" s="126" t="s">
        <v>44</v>
      </c>
      <c r="D54" s="127" t="s">
        <v>63</v>
      </c>
      <c r="E54" s="128">
        <v>3</v>
      </c>
      <c r="F54" s="98" t="s">
        <v>29</v>
      </c>
      <c r="G54" s="129">
        <v>35000</v>
      </c>
      <c r="H54" s="129">
        <f t="shared" si="1"/>
        <v>105000</v>
      </c>
      <c r="I54" s="126"/>
    </row>
    <row r="55" ht="16" customHeight="1" spans="1:9">
      <c r="A55" s="108"/>
      <c r="B55" s="130"/>
      <c r="C55" s="126" t="s">
        <v>48</v>
      </c>
      <c r="D55" s="127" t="s">
        <v>64</v>
      </c>
      <c r="E55" s="128">
        <v>2</v>
      </c>
      <c r="F55" s="98" t="s">
        <v>62</v>
      </c>
      <c r="G55" s="129">
        <v>32000</v>
      </c>
      <c r="H55" s="129">
        <f t="shared" si="1"/>
        <v>64000</v>
      </c>
      <c r="I55" s="126"/>
    </row>
    <row r="56" ht="16" customHeight="1" spans="1:9">
      <c r="A56" s="108"/>
      <c r="B56" s="130"/>
      <c r="C56" s="126" t="s">
        <v>48</v>
      </c>
      <c r="D56" s="127" t="s">
        <v>65</v>
      </c>
      <c r="E56" s="128">
        <v>1</v>
      </c>
      <c r="F56" s="98"/>
      <c r="G56" s="129">
        <v>28000</v>
      </c>
      <c r="H56" s="129">
        <f t="shared" si="1"/>
        <v>28000</v>
      </c>
      <c r="I56" s="126"/>
    </row>
    <row r="57" ht="16" customHeight="1" spans="1:9">
      <c r="A57" s="108"/>
      <c r="B57" s="130"/>
      <c r="C57" s="126" t="s">
        <v>66</v>
      </c>
      <c r="D57" s="127" t="s">
        <v>67</v>
      </c>
      <c r="E57" s="128">
        <v>1</v>
      </c>
      <c r="F57" s="98" t="s">
        <v>29</v>
      </c>
      <c r="G57" s="129">
        <v>65000</v>
      </c>
      <c r="H57" s="129">
        <f t="shared" si="1"/>
        <v>65000</v>
      </c>
      <c r="I57" s="126"/>
    </row>
    <row r="58" ht="16" customHeight="1" spans="1:9">
      <c r="A58" s="108"/>
      <c r="B58" s="130"/>
      <c r="C58" s="126" t="s">
        <v>68</v>
      </c>
      <c r="D58" s="127" t="s">
        <v>61</v>
      </c>
      <c r="E58" s="128">
        <v>2</v>
      </c>
      <c r="F58" s="98" t="s">
        <v>62</v>
      </c>
      <c r="G58" s="129">
        <v>55000</v>
      </c>
      <c r="H58" s="129">
        <f t="shared" si="1"/>
        <v>110000</v>
      </c>
      <c r="I58" s="126"/>
    </row>
    <row r="59" ht="16" customHeight="1" spans="1:9">
      <c r="A59" s="108"/>
      <c r="B59" s="130"/>
      <c r="C59" s="126" t="s">
        <v>69</v>
      </c>
      <c r="D59" s="131" t="s">
        <v>61</v>
      </c>
      <c r="E59" s="128">
        <v>1</v>
      </c>
      <c r="F59" s="98" t="s">
        <v>70</v>
      </c>
      <c r="G59" s="129">
        <v>480000</v>
      </c>
      <c r="H59" s="129">
        <f t="shared" si="1"/>
        <v>480000</v>
      </c>
      <c r="I59" s="157"/>
    </row>
    <row r="60" ht="16" customHeight="1" spans="1:9">
      <c r="A60" s="108"/>
      <c r="B60" s="130"/>
      <c r="C60" s="126" t="s">
        <v>71</v>
      </c>
      <c r="D60" s="131"/>
      <c r="E60" s="128">
        <v>1</v>
      </c>
      <c r="F60" s="98" t="s">
        <v>70</v>
      </c>
      <c r="G60" s="129">
        <v>200000</v>
      </c>
      <c r="H60" s="129">
        <f t="shared" si="1"/>
        <v>200000</v>
      </c>
      <c r="I60" s="157"/>
    </row>
    <row r="61" ht="16" customHeight="1" spans="1:9">
      <c r="A61" s="108"/>
      <c r="B61" s="130"/>
      <c r="C61" s="83" t="s">
        <v>72</v>
      </c>
      <c r="D61" s="85"/>
      <c r="E61" s="132"/>
      <c r="F61" s="133"/>
      <c r="G61" s="134"/>
      <c r="H61" s="129">
        <f>SUM(H51:H60)</f>
        <v>4607000</v>
      </c>
      <c r="I61" s="157"/>
    </row>
    <row r="62" ht="16" customHeight="1" spans="1:9">
      <c r="A62" s="108"/>
      <c r="B62" s="130"/>
      <c r="C62" s="86" t="s">
        <v>73</v>
      </c>
      <c r="D62" s="88"/>
      <c r="E62" s="132"/>
      <c r="F62" s="133"/>
      <c r="G62" s="129">
        <v>0.13</v>
      </c>
      <c r="H62" s="129">
        <f>G62*H61</f>
        <v>598910</v>
      </c>
      <c r="I62" s="157"/>
    </row>
    <row r="63" ht="16" customHeight="1" spans="1:9">
      <c r="A63" s="114"/>
      <c r="B63" s="135"/>
      <c r="C63" s="86" t="s">
        <v>74</v>
      </c>
      <c r="D63" s="88"/>
      <c r="E63" s="132"/>
      <c r="F63" s="133"/>
      <c r="G63" s="134"/>
      <c r="H63" s="129">
        <f>SUM(H61:H62)</f>
        <v>5205910</v>
      </c>
      <c r="I63" s="157"/>
    </row>
    <row r="64" ht="16" customHeight="1" spans="1:9">
      <c r="A64" s="102">
        <v>2</v>
      </c>
      <c r="B64" s="102" t="s">
        <v>75</v>
      </c>
      <c r="C64" s="83" t="s">
        <v>76</v>
      </c>
      <c r="D64" s="85"/>
      <c r="E64" s="128">
        <v>1</v>
      </c>
      <c r="F64" s="98" t="s">
        <v>70</v>
      </c>
      <c r="G64" s="129">
        <v>150000</v>
      </c>
      <c r="H64" s="129">
        <f t="shared" ref="H64:H66" si="2">G64*E64</f>
        <v>150000</v>
      </c>
      <c r="I64" s="157"/>
    </row>
    <row r="65" ht="16" customHeight="1" spans="1:9">
      <c r="A65" s="108"/>
      <c r="B65" s="108"/>
      <c r="C65" s="83" t="s">
        <v>77</v>
      </c>
      <c r="D65" s="85"/>
      <c r="E65" s="128">
        <v>1</v>
      </c>
      <c r="F65" s="98" t="s">
        <v>70</v>
      </c>
      <c r="G65" s="129">
        <v>380000</v>
      </c>
      <c r="H65" s="129">
        <f t="shared" si="2"/>
        <v>380000</v>
      </c>
      <c r="I65" s="157"/>
    </row>
    <row r="66" ht="16" customHeight="1" spans="1:9">
      <c r="A66" s="108"/>
      <c r="B66" s="108"/>
      <c r="C66" s="83" t="s">
        <v>78</v>
      </c>
      <c r="D66" s="85"/>
      <c r="E66" s="128">
        <v>1</v>
      </c>
      <c r="F66" s="98" t="s">
        <v>70</v>
      </c>
      <c r="G66" s="129">
        <v>150000</v>
      </c>
      <c r="H66" s="129">
        <f t="shared" si="2"/>
        <v>150000</v>
      </c>
      <c r="I66" s="157"/>
    </row>
    <row r="67" ht="16" customHeight="1" spans="1:9">
      <c r="A67" s="108"/>
      <c r="B67" s="108"/>
      <c r="C67" s="83" t="s">
        <v>72</v>
      </c>
      <c r="D67" s="85"/>
      <c r="E67" s="132"/>
      <c r="F67" s="133"/>
      <c r="G67" s="134"/>
      <c r="H67" s="129">
        <f>SUM(H64:H66)</f>
        <v>680000</v>
      </c>
      <c r="I67" s="157"/>
    </row>
    <row r="68" ht="16" customHeight="1" spans="1:9">
      <c r="A68" s="108"/>
      <c r="B68" s="108"/>
      <c r="C68" s="83" t="s">
        <v>73</v>
      </c>
      <c r="D68" s="85"/>
      <c r="E68" s="132"/>
      <c r="F68" s="133"/>
      <c r="G68" s="129">
        <v>0.09</v>
      </c>
      <c r="H68" s="129">
        <f>H67*G68</f>
        <v>61200</v>
      </c>
      <c r="I68" s="157"/>
    </row>
    <row r="69" ht="16" customHeight="1" spans="1:9">
      <c r="A69" s="114"/>
      <c r="B69" s="114"/>
      <c r="C69" s="86" t="s">
        <v>79</v>
      </c>
      <c r="D69" s="88"/>
      <c r="E69" s="136"/>
      <c r="F69" s="136"/>
      <c r="G69" s="137"/>
      <c r="H69" s="129">
        <f>SUM(H67:H68)</f>
        <v>741200</v>
      </c>
      <c r="I69" s="157"/>
    </row>
    <row r="70" ht="16" customHeight="1" spans="1:9">
      <c r="A70" s="138">
        <v>3</v>
      </c>
      <c r="B70" s="96" t="s">
        <v>80</v>
      </c>
      <c r="C70" s="97"/>
      <c r="D70" s="139"/>
      <c r="E70" s="140">
        <f>H70</f>
        <v>5947110</v>
      </c>
      <c r="F70" s="141"/>
      <c r="G70" s="142"/>
      <c r="H70" s="143">
        <f>H69+H63</f>
        <v>5947110</v>
      </c>
      <c r="I70" s="158" t="s">
        <v>81</v>
      </c>
    </row>
    <row r="71" ht="16" customHeight="1" spans="1:9">
      <c r="A71" s="144" t="s">
        <v>82</v>
      </c>
      <c r="B71" s="145"/>
      <c r="C71" s="145"/>
      <c r="D71" s="145"/>
      <c r="E71" s="145"/>
      <c r="F71" s="145"/>
      <c r="G71" s="145"/>
      <c r="H71" s="145"/>
      <c r="I71" s="159"/>
    </row>
    <row r="72" spans="1:9">
      <c r="A72" s="96" t="s">
        <v>88</v>
      </c>
      <c r="B72" s="97"/>
      <c r="C72" s="97"/>
      <c r="D72" s="97"/>
      <c r="E72" s="97"/>
      <c r="F72" s="97"/>
      <c r="G72" s="97"/>
      <c r="H72" s="97"/>
      <c r="I72" s="139"/>
    </row>
    <row r="73" spans="1:9">
      <c r="A73" s="86" t="s">
        <v>89</v>
      </c>
      <c r="B73" s="87"/>
      <c r="C73" s="87"/>
      <c r="D73" s="87"/>
      <c r="E73" s="88"/>
      <c r="F73" s="160" t="s">
        <v>90</v>
      </c>
      <c r="G73" s="161"/>
      <c r="H73" s="162"/>
      <c r="I73" s="179"/>
    </row>
    <row r="74" spans="1:9">
      <c r="A74" s="163" t="s">
        <v>91</v>
      </c>
      <c r="B74" s="164"/>
      <c r="C74" s="165"/>
      <c r="D74" s="166"/>
      <c r="E74" s="167"/>
      <c r="F74" s="160" t="s">
        <v>92</v>
      </c>
      <c r="G74" s="161"/>
      <c r="H74" s="162"/>
      <c r="I74" s="179"/>
    </row>
    <row r="75" ht="26" customHeight="1" spans="1:9">
      <c r="A75" s="81" t="s">
        <v>93</v>
      </c>
      <c r="B75" s="146"/>
      <c r="C75" s="168" t="s">
        <v>94</v>
      </c>
      <c r="D75" s="169"/>
      <c r="E75" s="170"/>
      <c r="F75" s="160" t="s">
        <v>95</v>
      </c>
      <c r="G75" s="161"/>
      <c r="H75" s="162"/>
      <c r="I75" s="179"/>
    </row>
    <row r="76" spans="1:9">
      <c r="A76" s="86" t="s">
        <v>96</v>
      </c>
      <c r="B76" s="88"/>
      <c r="C76" s="165"/>
      <c r="D76" s="166"/>
      <c r="E76" s="167"/>
      <c r="F76" s="160" t="s">
        <v>97</v>
      </c>
      <c r="G76" s="161"/>
      <c r="H76" s="162"/>
      <c r="I76" s="179"/>
    </row>
    <row r="77" spans="1:9">
      <c r="A77" s="165"/>
      <c r="B77" s="166"/>
      <c r="C77" s="166"/>
      <c r="D77" s="166"/>
      <c r="E77" s="167"/>
      <c r="F77" s="160" t="s">
        <v>98</v>
      </c>
      <c r="G77" s="161"/>
      <c r="H77" s="162"/>
      <c r="I77" s="179"/>
    </row>
    <row r="78" spans="1:9">
      <c r="A78" s="171" t="s">
        <v>99</v>
      </c>
      <c r="B78" s="172"/>
      <c r="C78" s="173"/>
      <c r="D78" s="174"/>
      <c r="E78" s="174"/>
      <c r="F78" s="174"/>
      <c r="G78" s="174"/>
      <c r="H78" s="174"/>
      <c r="I78" s="180"/>
    </row>
    <row r="79" spans="1:9">
      <c r="A79" s="175"/>
      <c r="B79" s="176"/>
      <c r="C79" s="177"/>
      <c r="D79" s="178"/>
      <c r="E79" s="178"/>
      <c r="F79" s="178"/>
      <c r="G79" s="178"/>
      <c r="H79" s="178"/>
      <c r="I79" s="181"/>
    </row>
  </sheetData>
  <mergeCells count="82">
    <mergeCell ref="A1:I1"/>
    <mergeCell ref="B2:D2"/>
    <mergeCell ref="F2:I2"/>
    <mergeCell ref="B3:D3"/>
    <mergeCell ref="F3:I3"/>
    <mergeCell ref="B4:D4"/>
    <mergeCell ref="F4:I4"/>
    <mergeCell ref="B5:D5"/>
    <mergeCell ref="F5:I5"/>
    <mergeCell ref="B6:D6"/>
    <mergeCell ref="F6:I6"/>
    <mergeCell ref="A7:I7"/>
    <mergeCell ref="B8:C8"/>
    <mergeCell ref="H8:I8"/>
    <mergeCell ref="B9:C9"/>
    <mergeCell ref="H9:I9"/>
    <mergeCell ref="B10:C10"/>
    <mergeCell ref="H10:I10"/>
    <mergeCell ref="B11:C11"/>
    <mergeCell ref="H11:I11"/>
    <mergeCell ref="B12:C12"/>
    <mergeCell ref="H12:I12"/>
    <mergeCell ref="B13:C13"/>
    <mergeCell ref="H13:I13"/>
    <mergeCell ref="B14:C14"/>
    <mergeCell ref="H14:I14"/>
    <mergeCell ref="A27:I27"/>
    <mergeCell ref="B28:C28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B47:D47"/>
    <mergeCell ref="E47:G47"/>
    <mergeCell ref="A48:I48"/>
    <mergeCell ref="A49:I49"/>
    <mergeCell ref="B50:C5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B70:D70"/>
    <mergeCell ref="E70:G70"/>
    <mergeCell ref="A71:I71"/>
    <mergeCell ref="A72:I72"/>
    <mergeCell ref="A73:E73"/>
    <mergeCell ref="G73:I73"/>
    <mergeCell ref="A74:B74"/>
    <mergeCell ref="C74:E74"/>
    <mergeCell ref="G74:I74"/>
    <mergeCell ref="A75:B75"/>
    <mergeCell ref="C75:E75"/>
    <mergeCell ref="G75:I75"/>
    <mergeCell ref="A76:B76"/>
    <mergeCell ref="C76:E76"/>
    <mergeCell ref="G76:I76"/>
    <mergeCell ref="A77:E77"/>
    <mergeCell ref="G77:I77"/>
    <mergeCell ref="A9:A20"/>
    <mergeCell ref="A21:A26"/>
    <mergeCell ref="A29:A40"/>
    <mergeCell ref="A41:A46"/>
    <mergeCell ref="A51:A63"/>
    <mergeCell ref="A64:A69"/>
    <mergeCell ref="B29:B40"/>
    <mergeCell ref="B41:B46"/>
    <mergeCell ref="B51:B63"/>
    <mergeCell ref="B64:B69"/>
    <mergeCell ref="B15:I20"/>
    <mergeCell ref="B21:I26"/>
    <mergeCell ref="A78:B79"/>
    <mergeCell ref="C78:I79"/>
  </mergeCells>
  <hyperlinks>
    <hyperlink ref="F4" r:id="rId1" display="NHEMC-20210502-L-01-001"/>
    <hyperlink ref="B6" r:id="rId2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29"/>
  <sheetViews>
    <sheetView workbookViewId="0">
      <pane xSplit="3" ySplit="3" topLeftCell="D4" activePane="bottomRight" state="frozen"/>
      <selection/>
      <selection pane="topRight"/>
      <selection pane="bottomLeft"/>
      <selection pane="bottomRight" activeCell="J30" sqref="J30"/>
    </sheetView>
  </sheetViews>
  <sheetFormatPr defaultColWidth="9" defaultRowHeight="14"/>
  <cols>
    <col min="1" max="1" width="8.625" style="34" customWidth="1"/>
    <col min="2" max="2" width="10.75" style="34" customWidth="1"/>
    <col min="3" max="3" width="16.625" style="34" customWidth="1"/>
    <col min="4" max="4" width="9.625" style="34" customWidth="1"/>
    <col min="5" max="5" width="12" style="34" customWidth="1"/>
    <col min="6" max="6" width="11.25" style="34" customWidth="1"/>
    <col min="7" max="7" width="11.625" style="34" customWidth="1"/>
    <col min="8" max="8" width="11" style="34" customWidth="1"/>
    <col min="9" max="9" width="12.875" style="34" customWidth="1"/>
    <col min="10" max="16377" width="8.66666666666667" style="34"/>
    <col min="16378" max="16384" width="9" style="34"/>
  </cols>
  <sheetData>
    <row r="1" ht="23" customHeight="1" spans="1:9">
      <c r="A1" s="35" t="s">
        <v>100</v>
      </c>
      <c r="B1" s="35"/>
      <c r="C1" s="35"/>
      <c r="D1" s="35"/>
      <c r="E1" s="35"/>
      <c r="F1" s="35"/>
      <c r="G1" s="35"/>
      <c r="H1" s="35"/>
      <c r="I1" s="35"/>
    </row>
    <row r="2" ht="16" customHeight="1" spans="1:9">
      <c r="A2" s="36" t="s">
        <v>101</v>
      </c>
      <c r="B2" s="37" t="s">
        <v>102</v>
      </c>
      <c r="C2" s="38" t="s">
        <v>103</v>
      </c>
      <c r="D2" s="39" t="s">
        <v>104</v>
      </c>
      <c r="E2" s="40"/>
      <c r="F2" s="40"/>
      <c r="G2" s="40"/>
      <c r="H2" s="40"/>
      <c r="I2" s="74"/>
    </row>
    <row r="3" ht="28" spans="1:9">
      <c r="A3" s="41"/>
      <c r="B3" s="42"/>
      <c r="C3" s="43"/>
      <c r="D3" s="2" t="s">
        <v>105</v>
      </c>
      <c r="E3" s="2" t="s">
        <v>106</v>
      </c>
      <c r="F3" s="2" t="s">
        <v>107</v>
      </c>
      <c r="G3" s="2" t="s">
        <v>108</v>
      </c>
      <c r="H3" s="2" t="s">
        <v>109</v>
      </c>
      <c r="I3" s="2" t="s">
        <v>110</v>
      </c>
    </row>
    <row r="4" ht="16" customHeight="1" spans="1:9">
      <c r="A4" s="44" t="s">
        <v>111</v>
      </c>
      <c r="B4" s="36" t="s">
        <v>112</v>
      </c>
      <c r="C4" s="4" t="s">
        <v>113</v>
      </c>
      <c r="D4" s="5">
        <v>0</v>
      </c>
      <c r="E4" s="5">
        <v>0</v>
      </c>
      <c r="F4" s="5">
        <v>0</v>
      </c>
      <c r="G4" s="5">
        <f>F4*E4*D4</f>
        <v>0</v>
      </c>
      <c r="H4" s="5">
        <v>9.5</v>
      </c>
      <c r="I4" s="5">
        <f>H4*G4</f>
        <v>0</v>
      </c>
    </row>
    <row r="5" ht="16" customHeight="1" spans="1:9">
      <c r="A5" s="45"/>
      <c r="B5" s="46"/>
      <c r="C5" s="4" t="s">
        <v>114</v>
      </c>
      <c r="D5" s="5">
        <v>0.1</v>
      </c>
      <c r="E5" s="5">
        <v>11</v>
      </c>
      <c r="F5" s="5">
        <v>96</v>
      </c>
      <c r="G5" s="5">
        <f>F5*E5*D5</f>
        <v>105.6</v>
      </c>
      <c r="H5" s="5">
        <v>9.5</v>
      </c>
      <c r="I5" s="5">
        <f>H5*G5</f>
        <v>1003.2</v>
      </c>
    </row>
    <row r="6" ht="16" customHeight="1" spans="1:9">
      <c r="A6" s="45"/>
      <c r="B6" s="41"/>
      <c r="C6" s="47" t="s">
        <v>115</v>
      </c>
      <c r="D6" s="48"/>
      <c r="E6" s="7"/>
      <c r="F6" s="7"/>
      <c r="G6" s="8"/>
      <c r="H6" s="7"/>
      <c r="I6" s="8">
        <f>SUM(I4:I5)</f>
        <v>1003.2</v>
      </c>
    </row>
    <row r="7" ht="16" customHeight="1" spans="1:9">
      <c r="A7" s="45"/>
      <c r="B7" s="36" t="s">
        <v>116</v>
      </c>
      <c r="C7" s="4" t="s">
        <v>113</v>
      </c>
      <c r="D7" s="5">
        <v>2</v>
      </c>
      <c r="E7" s="5">
        <v>11</v>
      </c>
      <c r="F7" s="5">
        <v>108</v>
      </c>
      <c r="G7" s="5">
        <f>F7*E7*D7</f>
        <v>2376</v>
      </c>
      <c r="H7" s="5">
        <v>9.5</v>
      </c>
      <c r="I7" s="5">
        <f>H7*G7</f>
        <v>22572</v>
      </c>
    </row>
    <row r="8" ht="16" customHeight="1" spans="1:9">
      <c r="A8" s="45"/>
      <c r="B8" s="46"/>
      <c r="C8" s="4" t="s">
        <v>117</v>
      </c>
      <c r="D8" s="5">
        <v>0.1</v>
      </c>
      <c r="E8" s="5">
        <v>24</v>
      </c>
      <c r="F8" s="5">
        <v>108</v>
      </c>
      <c r="G8" s="5">
        <f>F8*E8*D8</f>
        <v>259.2</v>
      </c>
      <c r="H8" s="5">
        <v>9.5</v>
      </c>
      <c r="I8" s="5">
        <f>H8*G8</f>
        <v>2462.4</v>
      </c>
    </row>
    <row r="9" ht="16" customHeight="1" spans="1:9">
      <c r="A9" s="45"/>
      <c r="B9" s="41"/>
      <c r="C9" s="47" t="s">
        <v>115</v>
      </c>
      <c r="D9" s="48"/>
      <c r="E9" s="7"/>
      <c r="F9" s="7"/>
      <c r="G9" s="8">
        <f>SUM(G7:G8)</f>
        <v>2635.2</v>
      </c>
      <c r="H9" s="8"/>
      <c r="I9" s="8">
        <f>SUM(I7:I8)</f>
        <v>25034.4</v>
      </c>
    </row>
    <row r="10" ht="16" customHeight="1" spans="1:9">
      <c r="A10" s="45"/>
      <c r="B10" s="2" t="s">
        <v>118</v>
      </c>
      <c r="C10" s="49" t="s">
        <v>39</v>
      </c>
      <c r="D10" s="10">
        <v>10</v>
      </c>
      <c r="E10" s="11">
        <v>1</v>
      </c>
      <c r="F10" s="11">
        <v>240</v>
      </c>
      <c r="G10" s="12">
        <f>D10*E10*F10</f>
        <v>2400</v>
      </c>
      <c r="H10" s="12">
        <v>9.5</v>
      </c>
      <c r="I10" s="12">
        <f>H10*G10</f>
        <v>22800</v>
      </c>
    </row>
    <row r="11" ht="16" customHeight="1" spans="1:9">
      <c r="A11" s="45"/>
      <c r="B11" s="2"/>
      <c r="C11" s="50" t="s">
        <v>115</v>
      </c>
      <c r="D11" s="48"/>
      <c r="E11" s="7"/>
      <c r="F11" s="7"/>
      <c r="G11" s="8"/>
      <c r="H11" s="8"/>
      <c r="I11" s="8">
        <f>I10</f>
        <v>22800</v>
      </c>
    </row>
    <row r="12" ht="16" customHeight="1" spans="1:9">
      <c r="A12" s="51"/>
      <c r="B12" s="52" t="s">
        <v>119</v>
      </c>
      <c r="C12" s="53"/>
      <c r="D12" s="54"/>
      <c r="E12" s="14"/>
      <c r="F12" s="14"/>
      <c r="G12" s="15">
        <f>G9+G6</f>
        <v>2635.2</v>
      </c>
      <c r="H12" s="15"/>
      <c r="I12" s="15">
        <f>I9+I6+I11</f>
        <v>48837.6</v>
      </c>
    </row>
    <row r="13" ht="16" customHeight="1" spans="1:9">
      <c r="A13" s="45" t="s">
        <v>120</v>
      </c>
      <c r="B13" s="2" t="s">
        <v>112</v>
      </c>
      <c r="C13" s="9" t="s">
        <v>121</v>
      </c>
      <c r="D13" s="55">
        <v>150</v>
      </c>
      <c r="E13" s="56">
        <v>11</v>
      </c>
      <c r="F13" s="11">
        <v>96</v>
      </c>
      <c r="G13" s="12">
        <f>D13*E13*F13</f>
        <v>158400</v>
      </c>
      <c r="H13" s="12">
        <v>1</v>
      </c>
      <c r="I13" s="12">
        <f>G13*H13</f>
        <v>158400</v>
      </c>
    </row>
    <row r="14" ht="16" customHeight="1" spans="1:9">
      <c r="A14" s="45"/>
      <c r="B14" s="2"/>
      <c r="C14" s="9" t="s">
        <v>121</v>
      </c>
      <c r="D14" s="55">
        <v>75</v>
      </c>
      <c r="E14" s="56">
        <v>13</v>
      </c>
      <c r="F14" s="11">
        <v>50</v>
      </c>
      <c r="G14" s="12">
        <f>D14*E14*F14</f>
        <v>48750</v>
      </c>
      <c r="H14" s="12">
        <v>1</v>
      </c>
      <c r="I14" s="12">
        <f>G14*H14</f>
        <v>48750</v>
      </c>
    </row>
    <row r="15" ht="16" customHeight="1" spans="1:9">
      <c r="A15" s="45"/>
      <c r="B15" s="2"/>
      <c r="C15" s="49" t="s">
        <v>27</v>
      </c>
      <c r="D15" s="55">
        <v>30</v>
      </c>
      <c r="E15" s="56">
        <v>11</v>
      </c>
      <c r="F15" s="11">
        <v>96</v>
      </c>
      <c r="G15" s="12">
        <f>D15*E15*F15</f>
        <v>31680</v>
      </c>
      <c r="H15" s="12">
        <v>1</v>
      </c>
      <c r="I15" s="12">
        <f>G15*H15</f>
        <v>31680</v>
      </c>
    </row>
    <row r="16" ht="16" customHeight="1" spans="1:9">
      <c r="A16" s="45"/>
      <c r="B16" s="2"/>
      <c r="C16" s="50" t="s">
        <v>115</v>
      </c>
      <c r="D16" s="48"/>
      <c r="E16" s="17"/>
      <c r="F16" s="17"/>
      <c r="G16" s="18"/>
      <c r="H16" s="17"/>
      <c r="I16" s="18">
        <f>SUM(I13:I15)</f>
        <v>238830</v>
      </c>
    </row>
    <row r="17" ht="16" customHeight="1" spans="1:9">
      <c r="A17" s="45"/>
      <c r="B17" s="36" t="s">
        <v>116</v>
      </c>
      <c r="C17" s="57" t="s">
        <v>44</v>
      </c>
      <c r="D17" s="58">
        <v>180</v>
      </c>
      <c r="E17" s="58">
        <v>11</v>
      </c>
      <c r="F17" s="19">
        <v>108</v>
      </c>
      <c r="G17" s="19">
        <f>F17*E17*D17</f>
        <v>213840</v>
      </c>
      <c r="H17" s="19">
        <v>1</v>
      </c>
      <c r="I17" s="19">
        <f>H17*G17</f>
        <v>213840</v>
      </c>
    </row>
    <row r="18" ht="16" customHeight="1" spans="1:9">
      <c r="A18" s="45"/>
      <c r="B18" s="46"/>
      <c r="C18" s="57" t="s">
        <v>32</v>
      </c>
      <c r="D18" s="58">
        <v>90</v>
      </c>
      <c r="E18" s="58">
        <v>11</v>
      </c>
      <c r="F18" s="19">
        <v>108</v>
      </c>
      <c r="G18" s="19">
        <f>F18*E18*D18</f>
        <v>106920</v>
      </c>
      <c r="H18" s="19">
        <v>1</v>
      </c>
      <c r="I18" s="19">
        <f>H18*G18</f>
        <v>106920</v>
      </c>
    </row>
    <row r="19" ht="16" customHeight="1" spans="1:9">
      <c r="A19" s="45"/>
      <c r="B19" s="46"/>
      <c r="C19" s="57" t="s">
        <v>122</v>
      </c>
      <c r="D19" s="58">
        <v>150</v>
      </c>
      <c r="E19" s="58">
        <v>11</v>
      </c>
      <c r="F19" s="19">
        <v>108</v>
      </c>
      <c r="G19" s="19">
        <f>F19*E19*D19</f>
        <v>178200</v>
      </c>
      <c r="H19" s="19">
        <v>1</v>
      </c>
      <c r="I19" s="19">
        <f>H19*G19</f>
        <v>178200</v>
      </c>
    </row>
    <row r="20" ht="16" customHeight="1" spans="1:9">
      <c r="A20" s="45"/>
      <c r="B20" s="46"/>
      <c r="C20" s="5" t="s">
        <v>27</v>
      </c>
      <c r="D20" s="19">
        <v>30</v>
      </c>
      <c r="E20" s="19">
        <v>11</v>
      </c>
      <c r="F20" s="19">
        <v>108</v>
      </c>
      <c r="G20" s="19">
        <f>F20*E20*D20</f>
        <v>35640</v>
      </c>
      <c r="H20" s="19">
        <v>1</v>
      </c>
      <c r="I20" s="19">
        <f>H20*G20</f>
        <v>35640</v>
      </c>
    </row>
    <row r="21" ht="16" customHeight="1" spans="1:9">
      <c r="A21" s="45"/>
      <c r="B21" s="41"/>
      <c r="C21" s="59" t="s">
        <v>115</v>
      </c>
      <c r="D21" s="60"/>
      <c r="E21" s="17"/>
      <c r="F21" s="17"/>
      <c r="G21" s="18"/>
      <c r="H21" s="18"/>
      <c r="I21" s="18">
        <f>SUM(I17:I20)</f>
        <v>534600</v>
      </c>
    </row>
    <row r="22" ht="16" customHeight="1" spans="1:9">
      <c r="A22" s="45"/>
      <c r="B22" s="61" t="s">
        <v>118</v>
      </c>
      <c r="C22" s="21" t="s">
        <v>123</v>
      </c>
      <c r="D22" s="22">
        <v>7.5</v>
      </c>
      <c r="E22" s="23">
        <v>11</v>
      </c>
      <c r="F22" s="23">
        <v>240</v>
      </c>
      <c r="G22" s="24">
        <f>D22*E22*F22</f>
        <v>19800</v>
      </c>
      <c r="H22" s="24">
        <v>1</v>
      </c>
      <c r="I22" s="24">
        <f>G22*H22</f>
        <v>19800</v>
      </c>
    </row>
    <row r="23" ht="16" customHeight="1" spans="1:9">
      <c r="A23" s="45"/>
      <c r="B23" s="62"/>
      <c r="C23" s="20" t="s">
        <v>115</v>
      </c>
      <c r="D23" s="20"/>
      <c r="E23" s="17"/>
      <c r="F23" s="17"/>
      <c r="G23" s="18"/>
      <c r="H23" s="18"/>
      <c r="I23" s="18">
        <f>SUM(I22:I22)</f>
        <v>19800</v>
      </c>
    </row>
    <row r="24" ht="16" customHeight="1" spans="1:9">
      <c r="A24" s="51"/>
      <c r="B24" s="63" t="s">
        <v>124</v>
      </c>
      <c r="C24" s="64"/>
      <c r="D24" s="65"/>
      <c r="E24" s="26"/>
      <c r="F24" s="26"/>
      <c r="G24" s="27">
        <f>G21+G16</f>
        <v>0</v>
      </c>
      <c r="H24" s="27"/>
      <c r="I24" s="27">
        <f>I16+I21+I23</f>
        <v>793230</v>
      </c>
    </row>
    <row r="25" ht="16" customHeight="1" spans="1:9">
      <c r="A25" s="44" t="s">
        <v>125</v>
      </c>
      <c r="B25" s="36" t="s">
        <v>118</v>
      </c>
      <c r="C25" s="5" t="s">
        <v>126</v>
      </c>
      <c r="D25" s="19"/>
      <c r="E25" s="19"/>
      <c r="F25" s="19"/>
      <c r="G25" s="19">
        <v>190324</v>
      </c>
      <c r="H25" s="28">
        <v>2.45</v>
      </c>
      <c r="I25" s="28">
        <f>G25*H25</f>
        <v>466293.8</v>
      </c>
    </row>
    <row r="26" ht="16" customHeight="1" spans="1:9">
      <c r="A26" s="45"/>
      <c r="B26" s="46"/>
      <c r="C26" s="66" t="s">
        <v>127</v>
      </c>
      <c r="D26" s="67"/>
      <c r="E26" s="19"/>
      <c r="F26" s="19"/>
      <c r="G26" s="19">
        <v>301717</v>
      </c>
      <c r="H26" s="28">
        <v>2.82</v>
      </c>
      <c r="I26" s="28">
        <f>G26*H26</f>
        <v>850841.94</v>
      </c>
    </row>
    <row r="27" ht="16" customHeight="1" spans="1:9">
      <c r="A27" s="45"/>
      <c r="B27" s="46"/>
      <c r="C27" s="66" t="s">
        <v>128</v>
      </c>
      <c r="D27" s="67">
        <v>50</v>
      </c>
      <c r="E27" s="19">
        <v>1</v>
      </c>
      <c r="F27" s="19">
        <v>240</v>
      </c>
      <c r="G27" s="19">
        <f>D27*E27*F27</f>
        <v>12000</v>
      </c>
      <c r="H27" s="28">
        <v>3.28</v>
      </c>
      <c r="I27" s="28">
        <f>G27*H27</f>
        <v>39360</v>
      </c>
    </row>
    <row r="28" ht="16" customHeight="1" spans="1:9">
      <c r="A28" s="51"/>
      <c r="B28" s="63" t="s">
        <v>129</v>
      </c>
      <c r="C28" s="64"/>
      <c r="D28" s="65"/>
      <c r="E28" s="26"/>
      <c r="F28" s="26"/>
      <c r="G28" s="27"/>
      <c r="H28" s="27"/>
      <c r="I28" s="32">
        <f>I25+I26+I27</f>
        <v>1356495.74</v>
      </c>
    </row>
    <row r="29" ht="16" customHeight="1" spans="1:9">
      <c r="A29" s="68" t="s">
        <v>130</v>
      </c>
      <c r="B29" s="69"/>
      <c r="C29" s="70"/>
      <c r="D29" s="14"/>
      <c r="E29" s="71"/>
      <c r="F29" s="14"/>
      <c r="G29" s="72"/>
      <c r="H29" s="73"/>
      <c r="I29" s="33">
        <f>I12+I24+I28</f>
        <v>2198563.34</v>
      </c>
    </row>
  </sheetData>
  <mergeCells count="26">
    <mergeCell ref="A1:I1"/>
    <mergeCell ref="D2:I2"/>
    <mergeCell ref="C6:D6"/>
    <mergeCell ref="C9:D9"/>
    <mergeCell ref="C11:D11"/>
    <mergeCell ref="B12:D12"/>
    <mergeCell ref="C16:D16"/>
    <mergeCell ref="C21:D21"/>
    <mergeCell ref="C23:D23"/>
    <mergeCell ref="B24:D24"/>
    <mergeCell ref="B28:D28"/>
    <mergeCell ref="A29:C29"/>
    <mergeCell ref="G29:H29"/>
    <mergeCell ref="A2:A3"/>
    <mergeCell ref="A4:A12"/>
    <mergeCell ref="A13:A24"/>
    <mergeCell ref="A25:A28"/>
    <mergeCell ref="B2:B3"/>
    <mergeCell ref="B4:B6"/>
    <mergeCell ref="B7:B9"/>
    <mergeCell ref="B10:B11"/>
    <mergeCell ref="B13:B16"/>
    <mergeCell ref="B17:B21"/>
    <mergeCell ref="B22:B23"/>
    <mergeCell ref="B25:B27"/>
    <mergeCell ref="C2:C3"/>
  </mergeCells>
  <pageMargins left="0.7" right="0.7" top="0.75" bottom="0.75" header="0.3" footer="0.3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G8" sqref="G8"/>
    </sheetView>
  </sheetViews>
  <sheetFormatPr defaultColWidth="9" defaultRowHeight="14"/>
  <cols>
    <col min="1" max="1" width="6.375" customWidth="1"/>
    <col min="2" max="2" width="10.625" customWidth="1"/>
    <col min="3" max="3" width="13" customWidth="1"/>
    <col min="4" max="4" width="10.75" customWidth="1"/>
    <col min="5" max="5" width="12" customWidth="1"/>
    <col min="6" max="6" width="9.5" customWidth="1"/>
    <col min="7" max="7" width="9.25" customWidth="1"/>
    <col min="8" max="8" width="12.375" customWidth="1"/>
    <col min="9" max="9" width="16.875" customWidth="1"/>
  </cols>
  <sheetData>
    <row r="1" ht="20" customHeight="1" spans="1:9">
      <c r="A1" s="1" t="s">
        <v>131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101</v>
      </c>
      <c r="B2" s="3" t="s">
        <v>102</v>
      </c>
      <c r="C2" s="2" t="s">
        <v>103</v>
      </c>
      <c r="D2" s="3" t="s">
        <v>132</v>
      </c>
      <c r="E2" s="3"/>
      <c r="F2" s="3"/>
      <c r="G2" s="3"/>
      <c r="H2" s="3"/>
      <c r="I2" s="3"/>
    </row>
    <row r="3" ht="28" spans="1:9">
      <c r="A3" s="2"/>
      <c r="B3" s="3"/>
      <c r="C3" s="2"/>
      <c r="D3" s="2" t="s">
        <v>105</v>
      </c>
      <c r="E3" s="2" t="s">
        <v>106</v>
      </c>
      <c r="F3" s="2" t="s">
        <v>107</v>
      </c>
      <c r="G3" s="2" t="s">
        <v>108</v>
      </c>
      <c r="H3" s="2" t="s">
        <v>109</v>
      </c>
      <c r="I3" s="2" t="s">
        <v>110</v>
      </c>
    </row>
    <row r="4" spans="1:9">
      <c r="A4" s="3" t="s">
        <v>111</v>
      </c>
      <c r="B4" s="2" t="s">
        <v>112</v>
      </c>
      <c r="C4" s="4" t="s">
        <v>113</v>
      </c>
      <c r="D4" s="5">
        <v>0</v>
      </c>
      <c r="E4" s="5">
        <v>0</v>
      </c>
      <c r="F4" s="5">
        <v>0</v>
      </c>
      <c r="G4" s="5">
        <f t="shared" ref="G4:G8" si="0">F4*E4*D4</f>
        <v>0</v>
      </c>
      <c r="H4" s="5">
        <v>9.5</v>
      </c>
      <c r="I4" s="5">
        <f t="shared" ref="I4:I8" si="1">H4*G4</f>
        <v>0</v>
      </c>
    </row>
    <row r="5" spans="1:9">
      <c r="A5" s="3"/>
      <c r="B5" s="2"/>
      <c r="C5" s="4" t="s">
        <v>114</v>
      </c>
      <c r="D5" s="5">
        <v>0.1</v>
      </c>
      <c r="E5" s="5">
        <v>11</v>
      </c>
      <c r="F5" s="5">
        <v>96</v>
      </c>
      <c r="G5" s="5">
        <f t="shared" si="0"/>
        <v>105.6</v>
      </c>
      <c r="H5" s="5">
        <v>9.5</v>
      </c>
      <c r="I5" s="5">
        <f t="shared" si="1"/>
        <v>1003.2</v>
      </c>
    </row>
    <row r="6" spans="1:9">
      <c r="A6" s="3"/>
      <c r="B6" s="2"/>
      <c r="C6" s="6" t="s">
        <v>115</v>
      </c>
      <c r="D6" s="6"/>
      <c r="E6" s="7"/>
      <c r="F6" s="7"/>
      <c r="G6" s="8"/>
      <c r="H6" s="7"/>
      <c r="I6" s="8">
        <f>SUM(I4:I5)</f>
        <v>1003.2</v>
      </c>
    </row>
    <row r="7" spans="1:9">
      <c r="A7" s="3"/>
      <c r="B7" s="2" t="s">
        <v>116</v>
      </c>
      <c r="C7" s="4" t="s">
        <v>113</v>
      </c>
      <c r="D7" s="5">
        <v>2</v>
      </c>
      <c r="E7" s="5">
        <v>11</v>
      </c>
      <c r="F7" s="5">
        <v>108</v>
      </c>
      <c r="G7" s="5">
        <f t="shared" si="0"/>
        <v>2376</v>
      </c>
      <c r="H7" s="5">
        <v>9.5</v>
      </c>
      <c r="I7" s="5">
        <f t="shared" si="1"/>
        <v>22572</v>
      </c>
    </row>
    <row r="8" spans="1:9">
      <c r="A8" s="3"/>
      <c r="B8" s="2"/>
      <c r="C8" s="4" t="s">
        <v>117</v>
      </c>
      <c r="D8" s="5">
        <v>0.1</v>
      </c>
      <c r="E8" s="5">
        <v>24</v>
      </c>
      <c r="F8" s="5">
        <v>108</v>
      </c>
      <c r="G8" s="5">
        <f t="shared" si="0"/>
        <v>259.2</v>
      </c>
      <c r="H8" s="5">
        <v>9.5</v>
      </c>
      <c r="I8" s="5">
        <f t="shared" si="1"/>
        <v>2462.4</v>
      </c>
    </row>
    <row r="9" spans="1:9">
      <c r="A9" s="3"/>
      <c r="B9" s="2"/>
      <c r="C9" s="6" t="s">
        <v>115</v>
      </c>
      <c r="D9" s="6"/>
      <c r="E9" s="7"/>
      <c r="F9" s="7"/>
      <c r="G9" s="8">
        <f>SUM(G7:G8)</f>
        <v>2635.2</v>
      </c>
      <c r="H9" s="8"/>
      <c r="I9" s="8">
        <f>SUM(I7:I8)</f>
        <v>25034.4</v>
      </c>
    </row>
    <row r="10" spans="1:9">
      <c r="A10" s="3"/>
      <c r="B10" s="2" t="s">
        <v>118</v>
      </c>
      <c r="C10" s="9" t="s">
        <v>39</v>
      </c>
      <c r="D10" s="10">
        <v>10</v>
      </c>
      <c r="E10" s="11">
        <v>1</v>
      </c>
      <c r="F10" s="11">
        <v>240</v>
      </c>
      <c r="G10" s="12">
        <f t="shared" ref="G10:G15" si="2">D10*E10*F10</f>
        <v>2400</v>
      </c>
      <c r="H10" s="12">
        <v>9.5</v>
      </c>
      <c r="I10" s="12">
        <f>H10*G10</f>
        <v>22800</v>
      </c>
    </row>
    <row r="11" spans="1:9">
      <c r="A11" s="3"/>
      <c r="B11" s="2"/>
      <c r="C11" s="6" t="s">
        <v>115</v>
      </c>
      <c r="D11" s="6"/>
      <c r="E11" s="7"/>
      <c r="F11" s="7"/>
      <c r="G11" s="8"/>
      <c r="H11" s="8"/>
      <c r="I11" s="8">
        <f>I10</f>
        <v>22800</v>
      </c>
    </row>
    <row r="12" spans="1:9">
      <c r="A12" s="3"/>
      <c r="B12" s="13" t="s">
        <v>119</v>
      </c>
      <c r="C12" s="13"/>
      <c r="D12" s="13"/>
      <c r="E12" s="14"/>
      <c r="F12" s="14"/>
      <c r="G12" s="15">
        <f>G9+G6</f>
        <v>2635.2</v>
      </c>
      <c r="H12" s="15"/>
      <c r="I12" s="15">
        <f>I9+I6+I11</f>
        <v>48837.6</v>
      </c>
    </row>
    <row r="13" spans="1:9">
      <c r="A13" s="3" t="s">
        <v>120</v>
      </c>
      <c r="B13" s="2" t="s">
        <v>112</v>
      </c>
      <c r="C13" s="9" t="s">
        <v>121</v>
      </c>
      <c r="D13" s="16">
        <v>74</v>
      </c>
      <c r="E13" s="11">
        <v>11</v>
      </c>
      <c r="F13" s="11">
        <v>96</v>
      </c>
      <c r="G13" s="12">
        <f t="shared" si="2"/>
        <v>78144</v>
      </c>
      <c r="H13" s="12">
        <v>1</v>
      </c>
      <c r="I13" s="12">
        <f t="shared" ref="I13:I15" si="3">G13*H13</f>
        <v>78144</v>
      </c>
    </row>
    <row r="14" spans="1:9">
      <c r="A14" s="3"/>
      <c r="B14" s="2"/>
      <c r="C14" s="9" t="s">
        <v>121</v>
      </c>
      <c r="D14" s="16">
        <v>37</v>
      </c>
      <c r="E14" s="11">
        <v>13</v>
      </c>
      <c r="F14" s="11">
        <v>50</v>
      </c>
      <c r="G14" s="12">
        <f t="shared" si="2"/>
        <v>24050</v>
      </c>
      <c r="H14" s="12">
        <v>1</v>
      </c>
      <c r="I14" s="12">
        <f t="shared" si="3"/>
        <v>24050</v>
      </c>
    </row>
    <row r="15" spans="1:9">
      <c r="A15" s="3"/>
      <c r="B15" s="2"/>
      <c r="C15" s="9" t="s">
        <v>27</v>
      </c>
      <c r="D15" s="16">
        <v>30</v>
      </c>
      <c r="E15" s="11">
        <v>11</v>
      </c>
      <c r="F15" s="11">
        <v>96</v>
      </c>
      <c r="G15" s="12">
        <f t="shared" si="2"/>
        <v>31680</v>
      </c>
      <c r="H15" s="12">
        <v>1</v>
      </c>
      <c r="I15" s="12">
        <f t="shared" si="3"/>
        <v>31680</v>
      </c>
    </row>
    <row r="16" spans="1:9">
      <c r="A16" s="3"/>
      <c r="B16" s="2"/>
      <c r="C16" s="6" t="s">
        <v>115</v>
      </c>
      <c r="D16" s="6"/>
      <c r="E16" s="17"/>
      <c r="F16" s="17"/>
      <c r="G16" s="18"/>
      <c r="H16" s="17"/>
      <c r="I16" s="18">
        <f>SUM(I13:I15)</f>
        <v>133874</v>
      </c>
    </row>
    <row r="17" spans="1:9">
      <c r="A17" s="3"/>
      <c r="B17" s="2" t="s">
        <v>116</v>
      </c>
      <c r="C17" s="5" t="s">
        <v>44</v>
      </c>
      <c r="D17" s="19">
        <v>110</v>
      </c>
      <c r="E17" s="19">
        <v>11</v>
      </c>
      <c r="F17" s="19">
        <v>108</v>
      </c>
      <c r="G17" s="19">
        <f t="shared" ref="G17:G20" si="4">F17*E17*D17</f>
        <v>130680</v>
      </c>
      <c r="H17" s="19">
        <v>1</v>
      </c>
      <c r="I17" s="19">
        <f t="shared" ref="I17:I20" si="5">H17*G17</f>
        <v>130680</v>
      </c>
    </row>
    <row r="18" spans="1:9">
      <c r="A18" s="3"/>
      <c r="B18" s="2"/>
      <c r="C18" s="5" t="s">
        <v>32</v>
      </c>
      <c r="D18" s="19">
        <v>45</v>
      </c>
      <c r="E18" s="19">
        <v>11</v>
      </c>
      <c r="F18" s="19">
        <v>108</v>
      </c>
      <c r="G18" s="19">
        <f t="shared" si="4"/>
        <v>53460</v>
      </c>
      <c r="H18" s="19">
        <v>1</v>
      </c>
      <c r="I18" s="19">
        <f t="shared" si="5"/>
        <v>53460</v>
      </c>
    </row>
    <row r="19" spans="1:9">
      <c r="A19" s="3"/>
      <c r="B19" s="2"/>
      <c r="C19" s="5" t="s">
        <v>122</v>
      </c>
      <c r="D19" s="19">
        <v>90</v>
      </c>
      <c r="E19" s="19">
        <v>11</v>
      </c>
      <c r="F19" s="19">
        <v>108</v>
      </c>
      <c r="G19" s="19">
        <f t="shared" si="4"/>
        <v>106920</v>
      </c>
      <c r="H19" s="19">
        <v>1</v>
      </c>
      <c r="I19" s="19">
        <f t="shared" si="5"/>
        <v>106920</v>
      </c>
    </row>
    <row r="20" spans="1:9">
      <c r="A20" s="3"/>
      <c r="B20" s="2"/>
      <c r="C20" s="5" t="s">
        <v>27</v>
      </c>
      <c r="D20" s="19">
        <v>30</v>
      </c>
      <c r="E20" s="19">
        <v>11</v>
      </c>
      <c r="F20" s="19">
        <v>108</v>
      </c>
      <c r="G20" s="19">
        <f t="shared" si="4"/>
        <v>35640</v>
      </c>
      <c r="H20" s="19">
        <v>1</v>
      </c>
      <c r="I20" s="19">
        <f t="shared" si="5"/>
        <v>35640</v>
      </c>
    </row>
    <row r="21" spans="1:9">
      <c r="A21" s="3"/>
      <c r="B21" s="2"/>
      <c r="C21" s="20" t="s">
        <v>115</v>
      </c>
      <c r="D21" s="20"/>
      <c r="E21" s="17"/>
      <c r="F21" s="17"/>
      <c r="G21" s="18"/>
      <c r="H21" s="18"/>
      <c r="I21" s="18">
        <f>SUM(I17:I20)</f>
        <v>326700</v>
      </c>
    </row>
    <row r="22" spans="1:9">
      <c r="A22" s="3"/>
      <c r="B22" s="2" t="s">
        <v>118</v>
      </c>
      <c r="C22" s="21" t="s">
        <v>123</v>
      </c>
      <c r="D22" s="22">
        <v>7.5</v>
      </c>
      <c r="E22" s="23">
        <v>11</v>
      </c>
      <c r="F22" s="23">
        <v>240</v>
      </c>
      <c r="G22" s="24">
        <f>D22*E22*F22</f>
        <v>19800</v>
      </c>
      <c r="H22" s="24">
        <v>1</v>
      </c>
      <c r="I22" s="24">
        <f t="shared" ref="I22:I27" si="6">G22*H22</f>
        <v>19800</v>
      </c>
    </row>
    <row r="23" spans="1:9">
      <c r="A23" s="3"/>
      <c r="B23" s="2"/>
      <c r="C23" s="20" t="s">
        <v>115</v>
      </c>
      <c r="D23" s="20"/>
      <c r="E23" s="17"/>
      <c r="F23" s="17"/>
      <c r="G23" s="18"/>
      <c r="H23" s="18"/>
      <c r="I23" s="18">
        <f>SUM(I22:I22)</f>
        <v>19800</v>
      </c>
    </row>
    <row r="24" spans="1:9">
      <c r="A24" s="3"/>
      <c r="B24" s="25" t="s">
        <v>124</v>
      </c>
      <c r="C24" s="25"/>
      <c r="D24" s="25"/>
      <c r="E24" s="26"/>
      <c r="F24" s="26"/>
      <c r="G24" s="27">
        <f>G21+G16</f>
        <v>0</v>
      </c>
      <c r="H24" s="27"/>
      <c r="I24" s="27">
        <f>I16+I21+I23</f>
        <v>480374</v>
      </c>
    </row>
    <row r="25" spans="1:9">
      <c r="A25" s="3" t="s">
        <v>125</v>
      </c>
      <c r="B25" s="2" t="s">
        <v>118</v>
      </c>
      <c r="C25" s="5" t="s">
        <v>126</v>
      </c>
      <c r="D25" s="19"/>
      <c r="E25" s="19"/>
      <c r="F25" s="19"/>
      <c r="G25" s="19">
        <v>171292</v>
      </c>
      <c r="H25" s="28">
        <v>2.45</v>
      </c>
      <c r="I25" s="28">
        <f t="shared" si="6"/>
        <v>419665.4</v>
      </c>
    </row>
    <row r="26" spans="1:9">
      <c r="A26" s="3"/>
      <c r="B26" s="2"/>
      <c r="C26" s="5" t="s">
        <v>127</v>
      </c>
      <c r="D26" s="19"/>
      <c r="E26" s="19"/>
      <c r="F26" s="19"/>
      <c r="G26" s="19">
        <v>271545</v>
      </c>
      <c r="H26" s="28">
        <v>2.82</v>
      </c>
      <c r="I26" s="28">
        <f t="shared" si="6"/>
        <v>765756.9</v>
      </c>
    </row>
    <row r="27" spans="1:9">
      <c r="A27" s="3"/>
      <c r="B27" s="2"/>
      <c r="C27" s="5" t="s">
        <v>128</v>
      </c>
      <c r="D27" s="19">
        <v>10</v>
      </c>
      <c r="E27" s="19">
        <v>1</v>
      </c>
      <c r="F27" s="19">
        <v>240</v>
      </c>
      <c r="G27" s="19">
        <f>D27*E27*F27</f>
        <v>2400</v>
      </c>
      <c r="H27" s="28">
        <v>3.28</v>
      </c>
      <c r="I27" s="28">
        <f t="shared" si="6"/>
        <v>7872</v>
      </c>
    </row>
    <row r="28" spans="1:9">
      <c r="A28" s="3"/>
      <c r="B28" s="25" t="s">
        <v>129</v>
      </c>
      <c r="C28" s="25"/>
      <c r="D28" s="25"/>
      <c r="E28" s="26"/>
      <c r="F28" s="26"/>
      <c r="G28" s="27"/>
      <c r="H28" s="27"/>
      <c r="I28" s="32">
        <f>I25+I26+I27</f>
        <v>1193294.3</v>
      </c>
    </row>
    <row r="29" spans="1:9">
      <c r="A29" s="29" t="s">
        <v>130</v>
      </c>
      <c r="B29" s="29"/>
      <c r="C29" s="29"/>
      <c r="D29" s="14"/>
      <c r="E29" s="14"/>
      <c r="F29" s="14"/>
      <c r="G29" s="30"/>
      <c r="H29" s="30"/>
      <c r="I29" s="33">
        <f>I12+I24+I28</f>
        <v>1722505.9</v>
      </c>
    </row>
    <row r="30" spans="1:9">
      <c r="A30" s="31"/>
      <c r="B30" s="31"/>
      <c r="C30" s="31"/>
      <c r="D30" s="31"/>
      <c r="E30" s="31"/>
      <c r="F30" s="31"/>
      <c r="G30" s="31"/>
      <c r="H30" s="31"/>
      <c r="I30" s="31"/>
    </row>
    <row r="31" spans="1:9">
      <c r="A31" s="1" t="s">
        <v>133</v>
      </c>
      <c r="B31" s="1"/>
      <c r="C31" s="1"/>
      <c r="D31" s="1"/>
      <c r="E31" s="1"/>
      <c r="F31" s="1"/>
      <c r="G31" s="1"/>
      <c r="H31" s="1"/>
      <c r="I31" s="1"/>
    </row>
    <row r="32" spans="1:9">
      <c r="A32" s="2" t="s">
        <v>101</v>
      </c>
      <c r="B32" s="3" t="s">
        <v>102</v>
      </c>
      <c r="C32" s="2" t="s">
        <v>103</v>
      </c>
      <c r="D32" s="3" t="s">
        <v>132</v>
      </c>
      <c r="E32" s="3"/>
      <c r="F32" s="3"/>
      <c r="G32" s="3"/>
      <c r="H32" s="3"/>
      <c r="I32" s="3"/>
    </row>
    <row r="33" ht="28" spans="1:9">
      <c r="A33" s="2"/>
      <c r="B33" s="3"/>
      <c r="C33" s="2"/>
      <c r="D33" s="2" t="s">
        <v>105</v>
      </c>
      <c r="E33" s="2" t="s">
        <v>106</v>
      </c>
      <c r="F33" s="2" t="s">
        <v>107</v>
      </c>
      <c r="G33" s="2" t="s">
        <v>108</v>
      </c>
      <c r="H33" s="2" t="s">
        <v>109</v>
      </c>
      <c r="I33" s="2" t="s">
        <v>110</v>
      </c>
    </row>
    <row r="34" spans="1:9">
      <c r="A34" s="3" t="s">
        <v>111</v>
      </c>
      <c r="B34" s="2" t="s">
        <v>112</v>
      </c>
      <c r="C34" s="4" t="s">
        <v>113</v>
      </c>
      <c r="D34" s="5">
        <v>0</v>
      </c>
      <c r="E34" s="5">
        <v>0</v>
      </c>
      <c r="F34" s="5">
        <v>0</v>
      </c>
      <c r="G34" s="5">
        <f t="shared" ref="G34:G38" si="7">F34*E34*D34</f>
        <v>0</v>
      </c>
      <c r="H34" s="5">
        <v>9.5</v>
      </c>
      <c r="I34" s="5">
        <f t="shared" ref="I34:I38" si="8">H34*G34</f>
        <v>0</v>
      </c>
    </row>
    <row r="35" spans="1:9">
      <c r="A35" s="3"/>
      <c r="B35" s="2"/>
      <c r="C35" s="4" t="s">
        <v>114</v>
      </c>
      <c r="D35" s="5">
        <v>0.1</v>
      </c>
      <c r="E35" s="5">
        <v>11</v>
      </c>
      <c r="F35" s="5">
        <v>96</v>
      </c>
      <c r="G35" s="5">
        <f t="shared" si="7"/>
        <v>105.6</v>
      </c>
      <c r="H35" s="5">
        <v>9.5</v>
      </c>
      <c r="I35" s="5">
        <f t="shared" si="8"/>
        <v>1003.2</v>
      </c>
    </row>
    <row r="36" spans="1:9">
      <c r="A36" s="3"/>
      <c r="B36" s="2"/>
      <c r="C36" s="6" t="s">
        <v>115</v>
      </c>
      <c r="D36" s="6"/>
      <c r="E36" s="7"/>
      <c r="F36" s="7"/>
      <c r="G36" s="8"/>
      <c r="H36" s="7"/>
      <c r="I36" s="8">
        <f>SUM(I34:I35)</f>
        <v>1003.2</v>
      </c>
    </row>
    <row r="37" spans="1:9">
      <c r="A37" s="3"/>
      <c r="B37" s="2" t="s">
        <v>116</v>
      </c>
      <c r="C37" s="4" t="s">
        <v>113</v>
      </c>
      <c r="D37" s="5">
        <v>2</v>
      </c>
      <c r="E37" s="5">
        <v>11</v>
      </c>
      <c r="F37" s="5">
        <v>108</v>
      </c>
      <c r="G37" s="5">
        <f t="shared" si="7"/>
        <v>2376</v>
      </c>
      <c r="H37" s="5">
        <v>9.5</v>
      </c>
      <c r="I37" s="5">
        <f t="shared" si="8"/>
        <v>22572</v>
      </c>
    </row>
    <row r="38" spans="1:9">
      <c r="A38" s="3"/>
      <c r="B38" s="2"/>
      <c r="C38" s="4" t="s">
        <v>117</v>
      </c>
      <c r="D38" s="5">
        <v>0.1</v>
      </c>
      <c r="E38" s="5">
        <v>24</v>
      </c>
      <c r="F38" s="5">
        <v>108</v>
      </c>
      <c r="G38" s="5">
        <f t="shared" si="7"/>
        <v>259.2</v>
      </c>
      <c r="H38" s="5">
        <v>9.5</v>
      </c>
      <c r="I38" s="5">
        <f t="shared" si="8"/>
        <v>2462.4</v>
      </c>
    </row>
    <row r="39" spans="1:9">
      <c r="A39" s="3"/>
      <c r="B39" s="2"/>
      <c r="C39" s="6" t="s">
        <v>115</v>
      </c>
      <c r="D39" s="6"/>
      <c r="E39" s="7"/>
      <c r="F39" s="7"/>
      <c r="G39" s="8">
        <f>SUM(G37:G38)</f>
        <v>2635.2</v>
      </c>
      <c r="H39" s="8"/>
      <c r="I39" s="8">
        <f>SUM(I37:I38)</f>
        <v>25034.4</v>
      </c>
    </row>
    <row r="40" spans="1:9">
      <c r="A40" s="3"/>
      <c r="B40" s="2" t="s">
        <v>118</v>
      </c>
      <c r="C40" s="9" t="s">
        <v>39</v>
      </c>
      <c r="D40" s="10">
        <v>10</v>
      </c>
      <c r="E40" s="11">
        <v>1</v>
      </c>
      <c r="F40" s="11">
        <v>240</v>
      </c>
      <c r="G40" s="12">
        <f t="shared" ref="G40:G45" si="9">D40*E40*F40</f>
        <v>2400</v>
      </c>
      <c r="H40" s="12">
        <v>9.5</v>
      </c>
      <c r="I40" s="12">
        <f>H40*G40</f>
        <v>22800</v>
      </c>
    </row>
    <row r="41" spans="1:9">
      <c r="A41" s="3"/>
      <c r="B41" s="2"/>
      <c r="C41" s="6" t="s">
        <v>115</v>
      </c>
      <c r="D41" s="6"/>
      <c r="E41" s="7"/>
      <c r="F41" s="7"/>
      <c r="G41" s="8"/>
      <c r="H41" s="8"/>
      <c r="I41" s="8">
        <f>I40</f>
        <v>22800</v>
      </c>
    </row>
    <row r="42" spans="1:9">
      <c r="A42" s="3"/>
      <c r="B42" s="13" t="s">
        <v>119</v>
      </c>
      <c r="C42" s="13"/>
      <c r="D42" s="13"/>
      <c r="E42" s="14"/>
      <c r="F42" s="14"/>
      <c r="G42" s="15">
        <f>G39+G36</f>
        <v>2635.2</v>
      </c>
      <c r="H42" s="15"/>
      <c r="I42" s="15">
        <f>I39+I36+I41</f>
        <v>48837.6</v>
      </c>
    </row>
    <row r="43" spans="1:9">
      <c r="A43" s="3" t="s">
        <v>120</v>
      </c>
      <c r="B43" s="2" t="s">
        <v>112</v>
      </c>
      <c r="C43" s="9" t="s">
        <v>121</v>
      </c>
      <c r="D43" s="16">
        <v>74</v>
      </c>
      <c r="E43" s="11">
        <v>11</v>
      </c>
      <c r="F43" s="11">
        <v>96</v>
      </c>
      <c r="G43" s="12">
        <f t="shared" si="9"/>
        <v>78144</v>
      </c>
      <c r="H43" s="12">
        <v>1</v>
      </c>
      <c r="I43" s="12">
        <f t="shared" ref="I43:I45" si="10">G43*H43</f>
        <v>78144</v>
      </c>
    </row>
    <row r="44" spans="1:9">
      <c r="A44" s="3"/>
      <c r="B44" s="2"/>
      <c r="C44" s="9" t="s">
        <v>121</v>
      </c>
      <c r="D44" s="16">
        <v>37</v>
      </c>
      <c r="E44" s="11">
        <v>13</v>
      </c>
      <c r="F44" s="11">
        <v>50</v>
      </c>
      <c r="G44" s="12">
        <f t="shared" si="9"/>
        <v>24050</v>
      </c>
      <c r="H44" s="12">
        <v>1</v>
      </c>
      <c r="I44" s="12">
        <f t="shared" si="10"/>
        <v>24050</v>
      </c>
    </row>
    <row r="45" spans="1:9">
      <c r="A45" s="3"/>
      <c r="B45" s="2"/>
      <c r="C45" s="9" t="s">
        <v>86</v>
      </c>
      <c r="D45" s="16">
        <v>30</v>
      </c>
      <c r="E45" s="11">
        <v>11</v>
      </c>
      <c r="F45" s="11">
        <v>96</v>
      </c>
      <c r="G45" s="12">
        <f t="shared" si="9"/>
        <v>31680</v>
      </c>
      <c r="H45" s="12">
        <v>1</v>
      </c>
      <c r="I45" s="12">
        <f t="shared" si="10"/>
        <v>31680</v>
      </c>
    </row>
    <row r="46" spans="1:9">
      <c r="A46" s="3"/>
      <c r="B46" s="2"/>
      <c r="C46" s="6" t="s">
        <v>115</v>
      </c>
      <c r="D46" s="6"/>
      <c r="E46" s="17"/>
      <c r="F46" s="17"/>
      <c r="G46" s="18"/>
      <c r="H46" s="17"/>
      <c r="I46" s="18">
        <f>SUM(I43:I45)</f>
        <v>133874</v>
      </c>
    </row>
    <row r="47" spans="1:9">
      <c r="A47" s="3"/>
      <c r="B47" s="2" t="s">
        <v>116</v>
      </c>
      <c r="C47" s="5" t="s">
        <v>44</v>
      </c>
      <c r="D47" s="19">
        <v>110</v>
      </c>
      <c r="E47" s="19">
        <v>11</v>
      </c>
      <c r="F47" s="19">
        <v>108</v>
      </c>
      <c r="G47" s="19">
        <f t="shared" ref="G47:G50" si="11">F47*E47*D47</f>
        <v>130680</v>
      </c>
      <c r="H47" s="19">
        <v>1</v>
      </c>
      <c r="I47" s="19">
        <f t="shared" ref="I47:I50" si="12">H47*G47</f>
        <v>130680</v>
      </c>
    </row>
    <row r="48" spans="1:9">
      <c r="A48" s="3"/>
      <c r="B48" s="2"/>
      <c r="C48" s="5" t="s">
        <v>32</v>
      </c>
      <c r="D48" s="19">
        <v>45</v>
      </c>
      <c r="E48" s="19">
        <v>11</v>
      </c>
      <c r="F48" s="19">
        <v>108</v>
      </c>
      <c r="G48" s="19">
        <f t="shared" si="11"/>
        <v>53460</v>
      </c>
      <c r="H48" s="19">
        <v>1</v>
      </c>
      <c r="I48" s="19">
        <f t="shared" si="12"/>
        <v>53460</v>
      </c>
    </row>
    <row r="49" spans="1:9">
      <c r="A49" s="3"/>
      <c r="B49" s="2"/>
      <c r="C49" s="5" t="s">
        <v>122</v>
      </c>
      <c r="D49" s="19">
        <v>90</v>
      </c>
      <c r="E49" s="19">
        <v>11</v>
      </c>
      <c r="F49" s="19">
        <v>108</v>
      </c>
      <c r="G49" s="19">
        <f t="shared" si="11"/>
        <v>106920</v>
      </c>
      <c r="H49" s="19">
        <v>1</v>
      </c>
      <c r="I49" s="19">
        <f t="shared" si="12"/>
        <v>106920</v>
      </c>
    </row>
    <row r="50" spans="1:9">
      <c r="A50" s="3"/>
      <c r="B50" s="2"/>
      <c r="C50" s="5" t="s">
        <v>84</v>
      </c>
      <c r="D50" s="19">
        <v>419.2</v>
      </c>
      <c r="E50" s="19">
        <v>11</v>
      </c>
      <c r="F50" s="19">
        <v>108</v>
      </c>
      <c r="G50" s="19">
        <f t="shared" si="11"/>
        <v>498009.6</v>
      </c>
      <c r="H50" s="19">
        <v>1</v>
      </c>
      <c r="I50" s="19">
        <f t="shared" si="12"/>
        <v>498009.6</v>
      </c>
    </row>
    <row r="51" spans="1:9">
      <c r="A51" s="3"/>
      <c r="B51" s="2"/>
      <c r="C51" s="20" t="s">
        <v>115</v>
      </c>
      <c r="D51" s="20"/>
      <c r="E51" s="17"/>
      <c r="F51" s="17"/>
      <c r="G51" s="18"/>
      <c r="H51" s="18"/>
      <c r="I51" s="18">
        <f>SUM(I47:I50)</f>
        <v>789069.6</v>
      </c>
    </row>
    <row r="52" spans="1:9">
      <c r="A52" s="3"/>
      <c r="B52" s="2" t="s">
        <v>118</v>
      </c>
      <c r="C52" s="21" t="s">
        <v>123</v>
      </c>
      <c r="D52" s="22">
        <v>7.5</v>
      </c>
      <c r="E52" s="23">
        <v>11</v>
      </c>
      <c r="F52" s="23">
        <v>240</v>
      </c>
      <c r="G52" s="24">
        <f>D52*E52*F52</f>
        <v>19800</v>
      </c>
      <c r="H52" s="24">
        <v>1</v>
      </c>
      <c r="I52" s="24">
        <f t="shared" ref="I52:I57" si="13">G52*H52</f>
        <v>19800</v>
      </c>
    </row>
    <row r="53" spans="1:9">
      <c r="A53" s="3"/>
      <c r="B53" s="2"/>
      <c r="C53" s="20" t="s">
        <v>115</v>
      </c>
      <c r="D53" s="20"/>
      <c r="E53" s="17"/>
      <c r="F53" s="17"/>
      <c r="G53" s="18"/>
      <c r="H53" s="18"/>
      <c r="I53" s="18">
        <f>SUM(I52:I52)</f>
        <v>19800</v>
      </c>
    </row>
    <row r="54" spans="1:9">
      <c r="A54" s="3"/>
      <c r="B54" s="25" t="s">
        <v>124</v>
      </c>
      <c r="C54" s="25"/>
      <c r="D54" s="25"/>
      <c r="E54" s="26"/>
      <c r="F54" s="26"/>
      <c r="G54" s="27">
        <f>G51+G46</f>
        <v>0</v>
      </c>
      <c r="H54" s="27"/>
      <c r="I54" s="27">
        <f>I46+I51+I53</f>
        <v>942743.6</v>
      </c>
    </row>
    <row r="55" spans="1:9">
      <c r="A55" s="3" t="s">
        <v>125</v>
      </c>
      <c r="B55" s="2" t="s">
        <v>118</v>
      </c>
      <c r="C55" s="5" t="s">
        <v>126</v>
      </c>
      <c r="D55" s="19"/>
      <c r="E55" s="19"/>
      <c r="F55" s="19"/>
      <c r="G55" s="19">
        <v>0</v>
      </c>
      <c r="H55" s="28">
        <v>2.45</v>
      </c>
      <c r="I55" s="28">
        <f t="shared" si="13"/>
        <v>0</v>
      </c>
    </row>
    <row r="56" spans="1:9">
      <c r="A56" s="3"/>
      <c r="B56" s="2"/>
      <c r="C56" s="5" t="s">
        <v>127</v>
      </c>
      <c r="D56" s="19"/>
      <c r="E56" s="19"/>
      <c r="F56" s="19"/>
      <c r="G56" s="19">
        <v>271545</v>
      </c>
      <c r="H56" s="28">
        <v>2.82</v>
      </c>
      <c r="I56" s="28">
        <f t="shared" si="13"/>
        <v>765756.9</v>
      </c>
    </row>
    <row r="57" spans="1:9">
      <c r="A57" s="3"/>
      <c r="B57" s="2"/>
      <c r="C57" s="5" t="s">
        <v>128</v>
      </c>
      <c r="D57" s="19">
        <v>30</v>
      </c>
      <c r="E57" s="19">
        <v>1</v>
      </c>
      <c r="F57" s="19">
        <v>240</v>
      </c>
      <c r="G57" s="19">
        <f>D57*E57*F57</f>
        <v>7200</v>
      </c>
      <c r="H57" s="28">
        <v>3.28</v>
      </c>
      <c r="I57" s="28">
        <f t="shared" si="13"/>
        <v>23616</v>
      </c>
    </row>
    <row r="58" spans="1:9">
      <c r="A58" s="3"/>
      <c r="B58" s="25" t="s">
        <v>129</v>
      </c>
      <c r="C58" s="25"/>
      <c r="D58" s="25"/>
      <c r="E58" s="26"/>
      <c r="F58" s="26"/>
      <c r="G58" s="27"/>
      <c r="H58" s="27"/>
      <c r="I58" s="32">
        <f>I55+I56+I57</f>
        <v>789372.9</v>
      </c>
    </row>
    <row r="59" spans="1:9">
      <c r="A59" s="29" t="s">
        <v>130</v>
      </c>
      <c r="B59" s="29"/>
      <c r="C59" s="29"/>
      <c r="D59" s="14"/>
      <c r="E59" s="14"/>
      <c r="F59" s="14"/>
      <c r="G59" s="30"/>
      <c r="H59" s="30"/>
      <c r="I59" s="33">
        <f>I42+I54+I58</f>
        <v>1780954.1</v>
      </c>
    </row>
  </sheetData>
  <mergeCells count="52">
    <mergeCell ref="A1:I1"/>
    <mergeCell ref="D2:I2"/>
    <mergeCell ref="C6:D6"/>
    <mergeCell ref="C9:D9"/>
    <mergeCell ref="C11:D11"/>
    <mergeCell ref="B12:D12"/>
    <mergeCell ref="C16:D16"/>
    <mergeCell ref="C21:D21"/>
    <mergeCell ref="C23:D23"/>
    <mergeCell ref="B24:D24"/>
    <mergeCell ref="B28:D28"/>
    <mergeCell ref="A29:C29"/>
    <mergeCell ref="G29:H29"/>
    <mergeCell ref="A31:I31"/>
    <mergeCell ref="D32:I32"/>
    <mergeCell ref="C36:D36"/>
    <mergeCell ref="C39:D39"/>
    <mergeCell ref="C41:D41"/>
    <mergeCell ref="B42:D42"/>
    <mergeCell ref="C46:D46"/>
    <mergeCell ref="C51:D51"/>
    <mergeCell ref="C53:D53"/>
    <mergeCell ref="B54:D54"/>
    <mergeCell ref="B58:D58"/>
    <mergeCell ref="A59:C59"/>
    <mergeCell ref="G59:H59"/>
    <mergeCell ref="A2:A3"/>
    <mergeCell ref="A4:A12"/>
    <mergeCell ref="A13:A24"/>
    <mergeCell ref="A25:A28"/>
    <mergeCell ref="A32:A33"/>
    <mergeCell ref="A34:A42"/>
    <mergeCell ref="A43:A54"/>
    <mergeCell ref="A55:A58"/>
    <mergeCell ref="B2:B3"/>
    <mergeCell ref="B4:B6"/>
    <mergeCell ref="B7:B9"/>
    <mergeCell ref="B10:B11"/>
    <mergeCell ref="B13:B16"/>
    <mergeCell ref="B17:B21"/>
    <mergeCell ref="B22:B23"/>
    <mergeCell ref="B25:B27"/>
    <mergeCell ref="B32:B33"/>
    <mergeCell ref="B34:B36"/>
    <mergeCell ref="B37:B39"/>
    <mergeCell ref="B40:B41"/>
    <mergeCell ref="B43:B46"/>
    <mergeCell ref="B47:B51"/>
    <mergeCell ref="B52:B53"/>
    <mergeCell ref="B55:B57"/>
    <mergeCell ref="C2:C3"/>
    <mergeCell ref="C32:C33"/>
  </mergeCell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节能改造方案</vt:lpstr>
      <vt:lpstr>节能改造前运行费用核算</vt:lpstr>
      <vt:lpstr>节能改造后运行费用测算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2021-11-27T07:00:55Z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39B5E1F88A974D7E9A4EB591250A64A3</vt:lpwstr>
  </property>
</Properties>
</file>