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汇总表" sheetId="2" r:id="rId1"/>
    <sheet name="编制及报价说明" sheetId="4" r:id="rId2"/>
    <sheet name="安装工程量清单明细表" sheetId="1" r:id="rId3"/>
    <sheet name="土建工程量清单明细表" sheetId="6" r:id="rId4"/>
    <sheet name="措施项目清单" sheetId="5" r:id="rId5"/>
  </sheets>
  <definedNames>
    <definedName name="_xlnm._FilterDatabase" localSheetId="4" hidden="1">措施项目清单!$A$3:$G$13</definedName>
    <definedName name="__X_1">#N/A</definedName>
    <definedName name="__X_2">#N/A</definedName>
    <definedName name="_16.025_8.297_18.65__10.5">#REF!</definedName>
    <definedName name="_5X_1">#N/A</definedName>
    <definedName name="_5区东建筑面积">#REF!</definedName>
    <definedName name="_5区建筑面积">#REF!</definedName>
    <definedName name="_5区西建筑面积">#REF!</definedName>
    <definedName name="_7X_2">#N/A</definedName>
    <definedName name="_AOp43">#REF!</definedName>
    <definedName name="_APr4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A2HUXING">#REF!</definedName>
    <definedName name="AA">#REF!</definedName>
    <definedName name="aaa">#REF!</definedName>
    <definedName name="ads" hidden="1">{#N/A,#N/A,FALSE,"Aging Summary";#N/A,#N/A,FALSE,"Ratio Analysis";#N/A,#N/A,FALSE,"Test 120 Day Accts";#N/A,#N/A,FALSE,"Tickmarks"}</definedName>
    <definedName name="AS2DocOpenMode" hidden="1">"AS2DocumentEdit"</definedName>
    <definedName name="AS2NamedRange" hidden="1">15</definedName>
    <definedName name="AS2ReportLS" hidden="1">2</definedName>
    <definedName name="AS2SyncStepLS" hidden="1">3</definedName>
    <definedName name="AS2VersionLS" hidden="1">220</definedName>
    <definedName name="asdflkjasd" hidden="1">{#N/A,#N/A,FALSE,"Aging Summary";#N/A,#N/A,FALSE,"Ratio Analysis";#N/A,#N/A,FALSE,"Test 120 Day Accts";#N/A,#N/A,FALSE,"Tickmarks"}</definedName>
    <definedName name="bbb">#REF!</definedName>
    <definedName name="BudgetYear">#REF!</definedName>
    <definedName name="BudgetYearRange">#REF!</definedName>
    <definedName name="D0">#REF!</definedName>
    <definedName name="D00">#REF!</definedName>
    <definedName name="D000">#REF!</definedName>
    <definedName name="Database" localSheetId="4" hidden="1">#REF!</definedName>
    <definedName name="EQUIPMENT">#REF!</definedName>
    <definedName name="Excel_BuiltIn__FilterDatabase">#REF!</definedName>
    <definedName name="GLF" localSheetId="4">#REF!</definedName>
    <definedName name="hanliangbiao">#REF!</definedName>
    <definedName name="HiddenStaffAveGP">#REF!</definedName>
    <definedName name="HiddenStaffAveOPBITDA">#REF!</definedName>
    <definedName name="HiddenStaffAveOpProfit">#REF!</definedName>
    <definedName name="HTML" hidden="1">{"'现金流量表（全部投资）'!$B$4:$P$23"}</definedName>
    <definedName name="HTML_CodePage" hidden="1">936</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HWSheet">1</definedName>
    <definedName name="i">#REF!</definedName>
    <definedName name="J48.07">#REF!</definedName>
    <definedName name="jhf">#REF!</definedName>
    <definedName name="JXF" localSheetId="4">#REF!</definedName>
    <definedName name="L">#REF!</definedName>
    <definedName name="LR" localSheetId="4">#REF!</definedName>
    <definedName name="mj_1">#REF!</definedName>
    <definedName name="mj_2">#REF!</definedName>
    <definedName name="Module.Prix_SMC" localSheetId="3">Module.Prix_SMC</definedName>
    <definedName name="Module.Prix_SMC">Module.Prix_SMC</definedName>
    <definedName name="OPBITDAConsol">#REF!</definedName>
    <definedName name="OPDetailsReportName">#REF!</definedName>
    <definedName name="P_L_FinancingExp">#REF!</definedName>
    <definedName name="P_L_GAExp">#REF!</definedName>
    <definedName name="P_L_InterestIncome">#REF!</definedName>
    <definedName name="P_L_OpCost">#REF!</definedName>
    <definedName name="P_L_OtherNonOpExp">#REF!</definedName>
    <definedName name="P_L_OtherNonOpIncome">#REF!</definedName>
    <definedName name="P_L_OtherOpExp">#REF!</definedName>
    <definedName name="P_L_OtherOpIncome">#REF!</definedName>
    <definedName name="P_L_SalesExp">#REF!</definedName>
    <definedName name="P_L2_Depreciation">#REF!</definedName>
    <definedName name="P_L2_FinancingExp">#REF!</definedName>
    <definedName name="P_L2_GAExp">#REF!</definedName>
    <definedName name="P_L2_InterestIncome">#REF!</definedName>
    <definedName name="P_L2_OpCost">#REF!</definedName>
    <definedName name="P_L2_OtherNonOpExp">#REF!</definedName>
    <definedName name="P_L2_OtherNonOpIncome">#REF!</definedName>
    <definedName name="P_L2_OtherOpExp">#REF!</definedName>
    <definedName name="P_L2_OtherOpIncome">#REF!</definedName>
    <definedName name="P_L2_SalesExp">#REF!</definedName>
    <definedName name="page1">#N/A</definedName>
    <definedName name="pnl">#REF!</definedName>
    <definedName name="pnl_property">#REF!</definedName>
    <definedName name="_xlnm.Print_Area" localSheetId="2">安装工程量清单明细表!$A$1:$O$69</definedName>
    <definedName name="_xlnm.Print_Area" localSheetId="1">编制及报价说明!$A$1:$B$5</definedName>
    <definedName name="_xlnm.Print_Area" localSheetId="4">措施项目清单!$A$1:$G$16</definedName>
    <definedName name="_xlnm.Print_Area" localSheetId="0">汇总表!$A$1:$D$12</definedName>
    <definedName name="_xlnm.Print_Area" localSheetId="3">土建工程量清单明细表!$A$1:$O$17</definedName>
    <definedName name="_xlnm.Print_Titles" localSheetId="2">安装工程量清单明细表!$1:$6</definedName>
    <definedName name="_xlnm.Print_Titles" localSheetId="3">土建工程量清单明细表!$1:$6</definedName>
    <definedName name="Prix_SMC" localSheetId="3">Prix_SMC</definedName>
    <definedName name="Prix_SMC">Prix_SMC</definedName>
    <definedName name="Ref_1">#REF!</definedName>
    <definedName name="Ref_10">#REF!</definedName>
    <definedName name="Ref_11">#REF!</definedName>
    <definedName name="Ref_12">#REF!</definedName>
    <definedName name="Ref_13">#REF!</definedName>
    <definedName name="Ref_14">#REF!</definedName>
    <definedName name="Ref_17">#REF!</definedName>
    <definedName name="Ref_2">#REF!</definedName>
    <definedName name="Ref_23">#REF!</definedName>
    <definedName name="Ref_25">#REF!</definedName>
    <definedName name="Ref_3">#REF!</definedName>
    <definedName name="Ref_4">#REF!</definedName>
    <definedName name="Ref_5">#REF!</definedName>
    <definedName name="Ref_6">#REF!</definedName>
    <definedName name="Ref_7">#REF!</definedName>
    <definedName name="Ref_8">#REF!</definedName>
    <definedName name="Ref_9">#REF!</definedName>
    <definedName name="rehtrhtrhtr" hidden="1">{#N/A,#N/A,FALSE,"Aging Summary";#N/A,#N/A,FALSE,"Ratio Analysis";#N/A,#N/A,FALSE,"Test 120 Day Accts";#N/A,#N/A,FALSE,"Tickmarks"}</definedName>
    <definedName name="RentalPaymentToCRCProp">#REF!</definedName>
    <definedName name="RentalPaymentToCRCProp_5_2">#REF!</definedName>
    <definedName name="RGSF" localSheetId="4">#REF!</definedName>
    <definedName name="rr">#REF!</definedName>
    <definedName name="SAPBEXrevision" hidden="1">4</definedName>
    <definedName name="SAPBEXsysID" hidden="1">"BW1"</definedName>
    <definedName name="SAPBEXwbID" hidden="1">"8DZFG4M4NA6MVVGNLO7J4SRAY"</definedName>
    <definedName name="SDQF" localSheetId="4">#REF!</definedName>
    <definedName name="sgfrfsgfrg" hidden="1">{#N/A,#N/A,FALSE,"Aging Summary";#N/A,#N/A,FALSE,"Ratio Analysis";#N/A,#N/A,FALSE,"Test 120 Day Accts";#N/A,#N/A,FALSE,"Tickmarks"}</definedName>
    <definedName name="SJ" localSheetId="4">#REF!</definedName>
    <definedName name="StaffTotalNo">#REF!</definedName>
    <definedName name="TEST0">#REF!</definedName>
    <definedName name="TESTHKEY">#REF!</definedName>
    <definedName name="TESTKEYS">#REF!</definedName>
    <definedName name="TESTVKEY">#REF!</definedName>
    <definedName name="TextRefCopy1">#REF!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#REF!</definedName>
    <definedName name="TextRefCopy113">#REF!</definedName>
    <definedName name="TextRefCopy114">#REF!</definedName>
    <definedName name="TextRefCopy12">#REF!</definedName>
    <definedName name="TextRefCopy120">#REF!</definedName>
    <definedName name="TextRefCopy121">#REF!</definedName>
    <definedName name="TextRefCopy122">#REF!</definedName>
    <definedName name="TextRefCopy123">#REF!</definedName>
    <definedName name="TextRefCopy124">#REF!</definedName>
    <definedName name="TextRefCopy127">#REF!</definedName>
    <definedName name="TextRefCopy128">#REF!</definedName>
    <definedName name="TextRefCopy129">#REF!</definedName>
    <definedName name="TextRefCopy13">#REF!</definedName>
    <definedName name="TextRefCopy130">#REF!</definedName>
    <definedName name="TextRefCopy132">#REF!</definedName>
    <definedName name="TextRefCopy133">#REF!</definedName>
    <definedName name="TextRefCopy135">#REF!</definedName>
    <definedName name="TextRefCopy136">#REF!</definedName>
    <definedName name="TextRefCopy137">#REF!</definedName>
    <definedName name="TextRefCopy138">#REF!</definedName>
    <definedName name="TextRefCopy139">#REF!</definedName>
    <definedName name="TextRefCopy14">#REF!</definedName>
    <definedName name="TextRefCopy140">#REF!</definedName>
    <definedName name="TextRefCopy141">#REF!</definedName>
    <definedName name="TextRefCopy142">#REF!</definedName>
    <definedName name="TextRefCopy144">#REF!</definedName>
    <definedName name="TextRefCopy146">#REF!</definedName>
    <definedName name="TextRefCopy147">#REF!</definedName>
    <definedName name="TextRefCopy148">#REF!</definedName>
    <definedName name="TextRefCopy149">#REF!</definedName>
    <definedName name="TextRefCopy150">#REF!</definedName>
    <definedName name="TextRefCopy151">#REF!</definedName>
    <definedName name="TextRefCopy152">#REF!</definedName>
    <definedName name="TextRefCopy153">#REF!</definedName>
    <definedName name="TextRefCopy154">#REF!</definedName>
    <definedName name="TextRefCopy155">#REF!</definedName>
    <definedName name="TextRefCopy156">#REF!</definedName>
    <definedName name="TextRefCopy157">#REF!</definedName>
    <definedName name="TextRefCopy158">#REF!</definedName>
    <definedName name="TextRefCopy159">#REF!</definedName>
    <definedName name="TextRefCopy16">#REF!</definedName>
    <definedName name="TextRefCopy160">#REF!</definedName>
    <definedName name="TextRefCopy167">#REF!</definedName>
    <definedName name="TextRefCopy168">#REF!</definedName>
    <definedName name="TextRefCopy169">#REF!</definedName>
    <definedName name="TextRefCopy17">#REF!</definedName>
    <definedName name="TextRefCopy171">#REF!</definedName>
    <definedName name="TextRefCopy172">#REF!</definedName>
    <definedName name="TextRefCopy174">#REF!</definedName>
    <definedName name="TextRefCopy175">#REF!</definedName>
    <definedName name="TextRefCopy177">#REF!</definedName>
    <definedName name="TextRefCopy180">#REF!</definedName>
    <definedName name="TextRefCopy181">#REF!</definedName>
    <definedName name="TextRefCopy182">#REF!</definedName>
    <definedName name="TextRefCopy183">#REF!</definedName>
    <definedName name="TextRefCopy19">#REF!</definedName>
    <definedName name="TextRefCopy2">#REF!</definedName>
    <definedName name="TextRefCopy20">#REF!</definedName>
    <definedName name="TextRefCopy22">#REF!</definedName>
    <definedName name="TextRefCopy25">#REF!</definedName>
    <definedName name="TextRefCopy27">#REF!</definedName>
    <definedName name="TextRefCopy28">#REF!</definedName>
    <definedName name="TextRefCopy3">#REF!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4">#REF!</definedName>
    <definedName name="TextRefCopy55">#REF!</definedName>
    <definedName name="TextRefCopy56">#REF!</definedName>
    <definedName name="TextRefCopy58">#REF!</definedName>
    <definedName name="TextRefCopy6">#REF!</definedName>
    <definedName name="TextRefCopy60">#REF!</definedName>
    <definedName name="TextRefCopy62">#REF!</definedName>
    <definedName name="TextRefCopy64">#REF!</definedName>
    <definedName name="TextRefCopy65">#REF!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8">#REF!</definedName>
    <definedName name="TextRefCopy79">#REF!</definedName>
    <definedName name="TextRefCopy8">#REF!</definedName>
    <definedName name="TextRefCopy80">#REF!</definedName>
    <definedName name="TextRefCopy82">#REF!</definedName>
    <definedName name="TextRefCopy86">#REF!</definedName>
    <definedName name="TextRefCopy87">#REF!</definedName>
    <definedName name="TextRefCopy89">#REF!</definedName>
    <definedName name="TextRefCopy9">#REF!</definedName>
    <definedName name="TextRefCopy94">#REF!</definedName>
    <definedName name="TextRefCopy95">#REF!</definedName>
    <definedName name="TextRefCopy96">#REF!</definedName>
    <definedName name="TextRefCopy97">#REF!</definedName>
    <definedName name="TextRefCopy99">#REF!</definedName>
    <definedName name="TextRefCopyRangeCount" hidden="1">92</definedName>
    <definedName name="ValidityCode">#REF!</definedName>
    <definedName name="w">#REF!</definedName>
    <definedName name="wrn.Aging._.and._.Trend._.Analysis." hidden="1">{#N/A,#N/A,FALSE,"Aging Summary";#N/A,#N/A,FALSE,"Ratio Analysis";#N/A,#N/A,FALSE,"Test 120 Day Accts";#N/A,#N/A,FALSE,"Tickmarks"}</definedName>
    <definedName name="X">#N/A</definedName>
    <definedName name="X_1">NA()</definedName>
    <definedName name="X_2">NA()</definedName>
    <definedName name="ZHQF" localSheetId="4">#REF!</definedName>
    <definedName name="阿道夫死德国发动过球">#REF!</definedName>
    <definedName name="啊啊">#REF!</definedName>
    <definedName name="报表">#REF!</definedName>
    <definedName name="比例">#REF!</definedName>
    <definedName name="玻璃胶" localSheetId="4">#REF!</definedName>
    <definedName name="玻璃门夹" localSheetId="4">#REF!</definedName>
    <definedName name="产品成本分摊表">#REF!</definedName>
    <definedName name="成本">#REF!</definedName>
    <definedName name="成本明细表">#REF!</definedName>
    <definedName name="成本调整明细表">#REF!</definedName>
    <definedName name="待发生成本预测">#REF!</definedName>
    <definedName name="单价101">#REF!</definedName>
    <definedName name="单价102">#REF!</definedName>
    <definedName name="单价103">#REF!</definedName>
    <definedName name="单价1031">#REF!</definedName>
    <definedName name="单价104">#REF!</definedName>
    <definedName name="单价105">#REF!</definedName>
    <definedName name="单价106">#REF!</definedName>
    <definedName name="单价107">#REF!</definedName>
    <definedName name="单价108">#REF!</definedName>
    <definedName name="单价109">#REF!</definedName>
    <definedName name="单价2001">#REF!</definedName>
    <definedName name="单价2002">#REF!</definedName>
    <definedName name="单价2003">#REF!</definedName>
    <definedName name="单价2004">#REF!</definedName>
    <definedName name="单价2005">#REF!</definedName>
    <definedName name="单价20050">#REF!</definedName>
    <definedName name="单价2006">#REF!</definedName>
    <definedName name="单价2007">#REF!</definedName>
    <definedName name="单价2008">#REF!</definedName>
    <definedName name="单价2009">#REF!</definedName>
    <definedName name="单价201">#REF!</definedName>
    <definedName name="单价2010">#REF!</definedName>
    <definedName name="单价2011">#REF!</definedName>
    <definedName name="单价2012">#REF!</definedName>
    <definedName name="单价2013">#REF!</definedName>
    <definedName name="单价2014">#REF!</definedName>
    <definedName name="单价2015">#REF!</definedName>
    <definedName name="单价2016">#REF!</definedName>
    <definedName name="单价2017">#REF!</definedName>
    <definedName name="单价2018">#REF!</definedName>
    <definedName name="单价2019">#REF!</definedName>
    <definedName name="单价202">#REF!</definedName>
    <definedName name="单价2020">#REF!</definedName>
    <definedName name="单价2021">#REF!</definedName>
    <definedName name="单价2022">#REF!</definedName>
    <definedName name="单价2023">#REF!</definedName>
    <definedName name="单价2024">#REF!</definedName>
    <definedName name="单价2025">#REF!</definedName>
    <definedName name="单价2026">#REF!</definedName>
    <definedName name="单价2027">#REF!</definedName>
    <definedName name="单价2028">#REF!</definedName>
    <definedName name="单价2029">#REF!</definedName>
    <definedName name="单价203">#REF!</definedName>
    <definedName name="单价2030">#REF!</definedName>
    <definedName name="单价2031">#REF!</definedName>
    <definedName name="单价2032">#REF!</definedName>
    <definedName name="单价2033">#REF!</definedName>
    <definedName name="单价2034">#REF!</definedName>
    <definedName name="单价2035">#REF!</definedName>
    <definedName name="单价2036">#REF!</definedName>
    <definedName name="单价2037">#REF!</definedName>
    <definedName name="单价2038">#REF!</definedName>
    <definedName name="单价2039">#REF!</definedName>
    <definedName name="单价204">#REF!</definedName>
    <definedName name="单价2040">#REF!</definedName>
    <definedName name="单价2041">#REF!</definedName>
    <definedName name="单价205">#REF!</definedName>
    <definedName name="单价2050">#REF!</definedName>
    <definedName name="单价20501">#REF!</definedName>
    <definedName name="单价206">#REF!</definedName>
    <definedName name="单价207">#REF!</definedName>
    <definedName name="单价208">#REF!</definedName>
    <definedName name="单价209">#REF!</definedName>
    <definedName name="单价210">#REF!</definedName>
    <definedName name="单价211">#REF!</definedName>
    <definedName name="单价212">#REF!</definedName>
    <definedName name="单价213">#REF!</definedName>
    <definedName name="单价214">#REF!</definedName>
    <definedName name="单价215">#REF!</definedName>
    <definedName name="单价216">#REF!</definedName>
    <definedName name="单价217">#REF!</definedName>
    <definedName name="单价2171">#REF!</definedName>
    <definedName name="单价2177">#REF!</definedName>
    <definedName name="单价218">#REF!</definedName>
    <definedName name="单价219">#REF!</definedName>
    <definedName name="单价220">#REF!</definedName>
    <definedName name="单价221">#REF!</definedName>
    <definedName name="单价222">#REF!</definedName>
    <definedName name="单价223">#REF!</definedName>
    <definedName name="单价224">#REF!</definedName>
    <definedName name="单价225">#REF!</definedName>
    <definedName name="单价226">#REF!</definedName>
    <definedName name="单价227">#REF!</definedName>
    <definedName name="单价228">#REF!</definedName>
    <definedName name="单价229">#REF!</definedName>
    <definedName name="单价230">#REF!</definedName>
    <definedName name="单价231">#REF!</definedName>
    <definedName name="单价234">#REF!</definedName>
    <definedName name="单价235">#REF!</definedName>
    <definedName name="单价236">#REF!</definedName>
    <definedName name="单价237">#REF!</definedName>
    <definedName name="单价238">#REF!</definedName>
    <definedName name="单价239">#REF!</definedName>
    <definedName name="单价2391">#REF!</definedName>
    <definedName name="单价240">#REF!</definedName>
    <definedName name="单价241">#REF!</definedName>
    <definedName name="单价242">#REF!</definedName>
    <definedName name="单价243">#REF!</definedName>
    <definedName name="单价244">#REF!</definedName>
    <definedName name="单价245">#REF!</definedName>
    <definedName name="单价246">#REF!</definedName>
    <definedName name="单价247">#REF!</definedName>
    <definedName name="单价248">#REF!</definedName>
    <definedName name="单价249">#REF!</definedName>
    <definedName name="单价250">#REF!</definedName>
    <definedName name="单价251">#REF!</definedName>
    <definedName name="单价254">#REF!</definedName>
    <definedName name="单价255">#REF!</definedName>
    <definedName name="单价256">#REF!</definedName>
    <definedName name="单价257">#REF!</definedName>
    <definedName name="单价258">#REF!</definedName>
    <definedName name="单价259">#REF!</definedName>
    <definedName name="单价281">#REF!</definedName>
    <definedName name="单价282">#REF!</definedName>
    <definedName name="单价283">#REF!</definedName>
    <definedName name="单价284">#REF!</definedName>
    <definedName name="单价285">#REF!</definedName>
    <definedName name="单价286">#REF!</definedName>
    <definedName name="单价287">#REF!</definedName>
    <definedName name="单价301">#REF!</definedName>
    <definedName name="单价302">#REF!</definedName>
    <definedName name="单价303">#REF!</definedName>
    <definedName name="单价304">#REF!</definedName>
    <definedName name="单价305">#REF!</definedName>
    <definedName name="单价306">#REF!</definedName>
    <definedName name="单价307">#REF!</definedName>
    <definedName name="单价308">#REF!</definedName>
    <definedName name="单价309">#REF!</definedName>
    <definedName name="单价310">#REF!</definedName>
    <definedName name="单价311">#REF!</definedName>
    <definedName name="单价312">#REF!</definedName>
    <definedName name="单价313">#REF!</definedName>
    <definedName name="单价314">#REF!</definedName>
    <definedName name="单价315">#REF!</definedName>
    <definedName name="单价401">#REF!</definedName>
    <definedName name="单价501">#REF!</definedName>
    <definedName name="单价502">#REF!</definedName>
    <definedName name="单价503">#REF!</definedName>
    <definedName name="单价504">#REF!</definedName>
    <definedName name="单价505">#REF!</definedName>
    <definedName name="单价506">#REF!</definedName>
    <definedName name="单价507">#REF!</definedName>
    <definedName name="单价508">#REF!</definedName>
    <definedName name="单价509">#REF!</definedName>
    <definedName name="单价510">#REF!</definedName>
    <definedName name="单价511">#REF!</definedName>
    <definedName name="单价601">#REF!</definedName>
    <definedName name="单价602">#REF!</definedName>
    <definedName name="单价603">#REF!</definedName>
    <definedName name="单价606">#REF!</definedName>
    <definedName name="单价607">#REF!</definedName>
    <definedName name="单价608">#REF!</definedName>
    <definedName name="单价609">#REF!</definedName>
    <definedName name="单价610">#REF!</definedName>
    <definedName name="单价611">#REF!</definedName>
    <definedName name="单价612">#REF!</definedName>
    <definedName name="单价613">#REF!</definedName>
    <definedName name="单价614">#REF!</definedName>
    <definedName name="单价615">#REF!</definedName>
    <definedName name="单价616">#REF!</definedName>
    <definedName name="单价621">#REF!</definedName>
    <definedName name="单价622">#REF!</definedName>
    <definedName name="单价623">#REF!</definedName>
    <definedName name="单价631">#REF!</definedName>
    <definedName name="单价632">#REF!</definedName>
    <definedName name="单价633">#REF!</definedName>
    <definedName name="单价634">#REF!</definedName>
    <definedName name="单价635">#REF!</definedName>
    <definedName name="单价636">#REF!</definedName>
    <definedName name="单价637">#REF!</definedName>
    <definedName name="单价638">#REF!</definedName>
    <definedName name="单价639">#REF!</definedName>
    <definedName name="单价645">#REF!</definedName>
    <definedName name="单价646">#REF!</definedName>
    <definedName name="单价647">#REF!</definedName>
    <definedName name="单价648">#REF!</definedName>
    <definedName name="单价649">#REF!</definedName>
    <definedName name="单价661">#REF!</definedName>
    <definedName name="单价662">#REF!</definedName>
    <definedName name="单价663">#REF!</definedName>
    <definedName name="单价664">#REF!</definedName>
    <definedName name="单价665">#REF!</definedName>
    <definedName name="单价666">#REF!</definedName>
    <definedName name="单价701">#REF!</definedName>
    <definedName name="单价703">#REF!</definedName>
    <definedName name="单价704">#REF!</definedName>
    <definedName name="单价705">#REF!</definedName>
    <definedName name="单价706">#REF!</definedName>
    <definedName name="单价711">#REF!</definedName>
    <definedName name="单价716">#REF!</definedName>
    <definedName name="单价721">#REF!</definedName>
    <definedName name="单价722">#REF!</definedName>
    <definedName name="单价723">#REF!</definedName>
    <definedName name="单价724">#REF!</definedName>
    <definedName name="单价725">#REF!</definedName>
    <definedName name="单价726">#REF!</definedName>
    <definedName name="单价727">#REF!</definedName>
    <definedName name="单价728">#REF!</definedName>
    <definedName name="单价741">#REF!</definedName>
    <definedName name="单价742">#REF!</definedName>
    <definedName name="单价743">#REF!</definedName>
    <definedName name="单价744">#REF!</definedName>
    <definedName name="单价745">#REF!</definedName>
    <definedName name="单价801">#REF!</definedName>
    <definedName name="单价802">#REF!</definedName>
    <definedName name="单价803">#REF!</definedName>
    <definedName name="单价804">#REF!</definedName>
    <definedName name="单价805">#REF!</definedName>
    <definedName name="单价806">#REF!</definedName>
    <definedName name="单价821">#REF!</definedName>
    <definedName name="单价822">#REF!</definedName>
    <definedName name="单价823">#REF!</definedName>
    <definedName name="单价824">#REF!</definedName>
    <definedName name="单价825">#REF!</definedName>
    <definedName name="单价826">#REF!</definedName>
    <definedName name="单价827">#REF!</definedName>
    <definedName name="单价828">#REF!</definedName>
    <definedName name="单价829">#REF!</definedName>
    <definedName name="地毯防潮胶垫" localSheetId="4">#REF!</definedName>
    <definedName name="镀锌钢骨架" localSheetId="4">#REF!</definedName>
    <definedName name="镀锌钢丝网" localSheetId="4">#REF!</definedName>
    <definedName name="俄否认其">#REF!</definedName>
    <definedName name="呃呃呃">#REF!</definedName>
    <definedName name="嗯嗯">#REF!</definedName>
    <definedName name="二恶味儿" localSheetId="3">二恶味儿</definedName>
    <definedName name="二恶味儿">二恶味儿</definedName>
    <definedName name="发1">#REF!</definedName>
    <definedName name="防水乳胶漆" localSheetId="4">#REF!</definedName>
    <definedName name="附加赛">#REF!</definedName>
    <definedName name="哈哈">#REF!</definedName>
    <definedName name="好">#REF!</definedName>
    <definedName name="呵呵">#REF!</definedName>
    <definedName name="合同">#REF!</definedName>
    <definedName name="核算项目明细账_1133_06_00">#REF!</definedName>
    <definedName name="华置曙协字_2003_170号">#REF!</definedName>
    <definedName name="汇率">#REF!</definedName>
    <definedName name="进家具">#REF!</definedName>
    <definedName name="九点五厚防水石膏板" localSheetId="4">#REF!</definedName>
    <definedName name="九点五厚纸面石膏板" localSheetId="4">#REF!</definedName>
    <definedName name="九厚玻镁板" localSheetId="4">#REF!</definedName>
    <definedName name="九厚阻燃板" localSheetId="4">#REF!</definedName>
    <definedName name="居住A户型清单暂估价">#REF!</definedName>
    <definedName name="开灯孔" localSheetId="4">#REF!</definedName>
    <definedName name="开间费">#REF!</definedName>
    <definedName name="科目余额表">#REF!</definedName>
    <definedName name="里哦">#REF!</definedName>
    <definedName name="利息总额">#REF!</definedName>
    <definedName name="淋浴房拉手" localSheetId="4">#REF!</definedName>
    <definedName name="铝合金T型龙骨含吊筋" localSheetId="4">#REF!</definedName>
    <definedName name="铝合金凹槽线" localSheetId="4">#REF!</definedName>
    <definedName name="密封条" localSheetId="4">#REF!</definedName>
    <definedName name="面积">#REF!</definedName>
    <definedName name="木龙骨刷防火涂料三遍" localSheetId="4">#REF!</definedName>
    <definedName name="内部收益率">#REF!</definedName>
    <definedName name="你好">#REF!</definedName>
    <definedName name="腻子三遍" localSheetId="4">#REF!</definedName>
    <definedName name="皮革硬包基层板" localSheetId="4">#REF!</definedName>
    <definedName name="七五系列轻钢龙骨" localSheetId="4">#REF!</definedName>
    <definedName name="墙面木龙骨" localSheetId="4">#REF!</definedName>
    <definedName name="墙纸基膜" localSheetId="4">#REF!</definedName>
    <definedName name="全项目动态成本表">#REF!</definedName>
    <definedName name="乳胶漆" localSheetId="4">#REF!</definedName>
    <definedName name="三八卡式龙骨" localSheetId="4">#REF!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十八厚玻镁板" localSheetId="4">#REF!</definedName>
    <definedName name="十八厚阻燃板" localSheetId="4">#REF!</definedName>
    <definedName name="十二厚玻镁板" localSheetId="4">#REF!</definedName>
    <definedName name="十二厚防潮石膏板" localSheetId="4">#REF!</definedName>
    <definedName name="十二厚纸面石膏板" localSheetId="4">#REF!</definedName>
    <definedName name="十二厚阻燃板" localSheetId="4">#REF!</definedName>
    <definedName name="十厚水泥压力板" localSheetId="4">#REF!</definedName>
    <definedName name="十五厚玻镁板" localSheetId="4">#REF!</definedName>
    <definedName name="十五厚阻燃板" localSheetId="4">#REF!</definedName>
    <definedName name="石材打磨结晶" localSheetId="4">#REF!</definedName>
    <definedName name="石材专用粘结剂" localSheetId="4">#REF!</definedName>
    <definedName name="数量">#REF!</definedName>
    <definedName name="素水泥浆结合层" localSheetId="4">#REF!</definedName>
    <definedName name="土地资金计划明细表">#REF!</definedName>
    <definedName name="土建10001">#REF!</definedName>
    <definedName name="土建10002">#REF!</definedName>
    <definedName name="土建10003">#REF!</definedName>
    <definedName name="土建10004">#REF!</definedName>
    <definedName name="土建10005">#REF!</definedName>
    <definedName name="土建10006">#REF!</definedName>
    <definedName name="土建10007">#REF!</definedName>
    <definedName name="土建10008">#REF!</definedName>
    <definedName name="土建10009">#REF!</definedName>
    <definedName name="土建10010">#REF!</definedName>
    <definedName name="土建10011">#REF!</definedName>
    <definedName name="土建21001">#REF!</definedName>
    <definedName name="土建21002">#REF!</definedName>
    <definedName name="土建21003">#REF!</definedName>
    <definedName name="土建21004">#REF!</definedName>
    <definedName name="土建21005">#REF!</definedName>
    <definedName name="土建21006">#REF!</definedName>
    <definedName name="土建21007">#REF!</definedName>
    <definedName name="土建21008">#REF!</definedName>
    <definedName name="土建21009">#REF!</definedName>
    <definedName name="土建21010">#REF!</definedName>
    <definedName name="土建21011">#REF!</definedName>
    <definedName name="土建21012">#REF!</definedName>
    <definedName name="土建21013">#REF!</definedName>
    <definedName name="土建21014">#REF!</definedName>
    <definedName name="土建21015">#REF!</definedName>
    <definedName name="土建21016">#REF!</definedName>
    <definedName name="土建21017">#REF!</definedName>
    <definedName name="土建21018">#REF!</definedName>
    <definedName name="土建21019">#REF!</definedName>
    <definedName name="土建21020">#REF!</definedName>
    <definedName name="土建21021">#REF!</definedName>
    <definedName name="土建21022">#REF!</definedName>
    <definedName name="土建21023">#REF!</definedName>
    <definedName name="土建21024">#REF!</definedName>
    <definedName name="土建21025">#REF!</definedName>
    <definedName name="土建21026">#REF!</definedName>
    <definedName name="土建21027">#REF!</definedName>
    <definedName name="土建21028">#REF!</definedName>
    <definedName name="土建21029">#REF!</definedName>
    <definedName name="土建21030">#REF!</definedName>
    <definedName name="土建21031">#REF!</definedName>
    <definedName name="土建21032">#REF!</definedName>
    <definedName name="土建21033">#REF!</definedName>
    <definedName name="土建21034">#REF!</definedName>
    <definedName name="土建21035">#REF!</definedName>
    <definedName name="土建21036">#REF!</definedName>
    <definedName name="土建21037">#REF!</definedName>
    <definedName name="土建21038">#REF!</definedName>
    <definedName name="土建21039">#REF!</definedName>
    <definedName name="土建21040">#REF!</definedName>
    <definedName name="土建21041">#REF!</definedName>
    <definedName name="土建21042">#REF!</definedName>
    <definedName name="土建21043">#REF!</definedName>
    <definedName name="土建21044">#REF!</definedName>
    <definedName name="土建21045">#REF!</definedName>
    <definedName name="土建21046">#REF!</definedName>
    <definedName name="土建21047">#REF!</definedName>
    <definedName name="土建21048">#REF!</definedName>
    <definedName name="土建21049">#REF!</definedName>
    <definedName name="土建21050">#REF!</definedName>
    <definedName name="土建21051">#REF!</definedName>
    <definedName name="土建21052">#REF!</definedName>
    <definedName name="土建21053">#REF!</definedName>
    <definedName name="土建21054">#REF!</definedName>
    <definedName name="土建21055">#REF!</definedName>
    <definedName name="土建21056">#REF!</definedName>
    <definedName name="土建21057">#REF!</definedName>
    <definedName name="土建21058">#REF!</definedName>
    <definedName name="土建21059">#REF!</definedName>
    <definedName name="土建21060">#REF!</definedName>
    <definedName name="土建21061">#REF!</definedName>
    <definedName name="土建21062">#REF!</definedName>
    <definedName name="土建21063">#REF!</definedName>
    <definedName name="土建21064">#REF!</definedName>
    <definedName name="土建21065">#REF!</definedName>
    <definedName name="土建21066">#REF!</definedName>
    <definedName name="土建21067">#REF!</definedName>
    <definedName name="土建21068">#REF!</definedName>
    <definedName name="土建21069">#REF!</definedName>
    <definedName name="土建21070">#REF!</definedName>
    <definedName name="土建21071">#REF!</definedName>
    <definedName name="土建21072">#REF!</definedName>
    <definedName name="土建21073">#REF!</definedName>
    <definedName name="土建21074">#REF!</definedName>
    <definedName name="土建21075">#REF!</definedName>
    <definedName name="土建21076">#REF!</definedName>
    <definedName name="土建21077">#REF!</definedName>
    <definedName name="土建21078">#REF!</definedName>
    <definedName name="土建21079">#REF!</definedName>
    <definedName name="土建21080">#REF!</definedName>
    <definedName name="土建21081">#REF!</definedName>
    <definedName name="土建21082">#REF!</definedName>
    <definedName name="土建21083">#REF!</definedName>
    <definedName name="土建21084">#REF!</definedName>
    <definedName name="土建21085">#REF!</definedName>
    <definedName name="土建21086">#REF!</definedName>
    <definedName name="土建21087">#REF!</definedName>
    <definedName name="土建21088">#REF!</definedName>
    <definedName name="土建21089">#REF!</definedName>
    <definedName name="土建21090">#REF!</definedName>
    <definedName name="土建21091">#REF!</definedName>
    <definedName name="土建21092">#REF!</definedName>
    <definedName name="土建21093">#REF!</definedName>
    <definedName name="土建21094">#REF!</definedName>
    <definedName name="土建21095">#REF!</definedName>
    <definedName name="土建21096">#REF!</definedName>
    <definedName name="土建21097">#REF!</definedName>
    <definedName name="土建21098">#REF!</definedName>
    <definedName name="土建21099">#REF!</definedName>
    <definedName name="土建21100">#REF!</definedName>
    <definedName name="土建22001">#REF!</definedName>
    <definedName name="土建22002">#REF!</definedName>
    <definedName name="土建22003">#REF!</definedName>
    <definedName name="土建22004">#REF!</definedName>
    <definedName name="土建22005">#REF!</definedName>
    <definedName name="土建22006">#REF!</definedName>
    <definedName name="土建22007">#REF!</definedName>
    <definedName name="土建22008">#REF!</definedName>
    <definedName name="土建22009">#REF!</definedName>
    <definedName name="土建22010">#REF!</definedName>
    <definedName name="土建23001">#REF!</definedName>
    <definedName name="土建23002">#REF!</definedName>
    <definedName name="土建23003">#REF!</definedName>
    <definedName name="土建23004">#REF!</definedName>
    <definedName name="土建23005">#REF!</definedName>
    <definedName name="土建23006">#REF!</definedName>
    <definedName name="土建23007">#REF!</definedName>
    <definedName name="土建23008">#REF!</definedName>
    <definedName name="土建23009">#REF!</definedName>
    <definedName name="土建23010">#REF!</definedName>
    <definedName name="土建23011">#REF!</definedName>
    <definedName name="土建23012">#REF!</definedName>
    <definedName name="土建23013">#REF!</definedName>
    <definedName name="土建23014">#REF!</definedName>
    <definedName name="土建23015">#REF!</definedName>
    <definedName name="土建23016">#REF!</definedName>
    <definedName name="土建23017">#REF!</definedName>
    <definedName name="土建23018">#REF!</definedName>
    <definedName name="土建23019">#REF!</definedName>
    <definedName name="土建23020">#REF!</definedName>
    <definedName name="土建23021">#REF!</definedName>
    <definedName name="土建23022">#REF!</definedName>
    <definedName name="土建23023">#REF!</definedName>
    <definedName name="土建23024">#REF!</definedName>
    <definedName name="土建23025">#REF!</definedName>
    <definedName name="土建23026">#REF!</definedName>
    <definedName name="土建23027">#REF!</definedName>
    <definedName name="土建23028">#REF!</definedName>
    <definedName name="土建23029">#REF!</definedName>
    <definedName name="土建23030">#REF!</definedName>
    <definedName name="土建23031">#REF!</definedName>
    <definedName name="土建23032">#REF!</definedName>
    <definedName name="土建23033">#REF!</definedName>
    <definedName name="土建23034">#REF!</definedName>
    <definedName name="土建23035">#REF!</definedName>
    <definedName name="土建23036">#REF!</definedName>
    <definedName name="土建23037">#REF!</definedName>
    <definedName name="土建23038">#REF!</definedName>
    <definedName name="土建23039">#REF!</definedName>
    <definedName name="土建23040">#REF!</definedName>
    <definedName name="土建23041">#REF!</definedName>
    <definedName name="土建23042">#REF!</definedName>
    <definedName name="土建23043.">#REF!</definedName>
    <definedName name="土建23043。">#REF!</definedName>
    <definedName name="土建23044.">#REF!</definedName>
    <definedName name="土建23045.">#REF!</definedName>
    <definedName name="土建23046.">#REF!</definedName>
    <definedName name="土建23047.">#REF!</definedName>
    <definedName name="土建23048">#REF!</definedName>
    <definedName name="土建23048.">#REF!</definedName>
    <definedName name="土建30001">#REF!</definedName>
    <definedName name="土建30002">#REF!</definedName>
    <definedName name="土建30003">#REF!</definedName>
    <definedName name="土建30004">#REF!</definedName>
    <definedName name="土建30005">#REF!</definedName>
    <definedName name="土建30006">#REF!</definedName>
    <definedName name="土建30007">#REF!</definedName>
    <definedName name="土建30008">#REF!</definedName>
    <definedName name="土建30009">#REF!</definedName>
    <definedName name="土建30010">#REF!</definedName>
    <definedName name="土建30011">#REF!</definedName>
    <definedName name="土建30012">#REF!</definedName>
    <definedName name="土建30013">#REF!</definedName>
    <definedName name="土建30014">#REF!</definedName>
    <definedName name="土建30015">#REF!</definedName>
    <definedName name="土建30016">#REF!</definedName>
    <definedName name="土建30017">#REF!</definedName>
    <definedName name="土建30018">#REF!</definedName>
    <definedName name="土建30019">#REF!</definedName>
    <definedName name="土建30020">#REF!</definedName>
    <definedName name="土建30021">#REF!</definedName>
    <definedName name="土建30022">#REF!</definedName>
    <definedName name="土建30023">#REF!</definedName>
    <definedName name="土建30024">#REF!</definedName>
    <definedName name="土建30025">#REF!</definedName>
    <definedName name="土建30026">#REF!</definedName>
    <definedName name="土建30027">#REF!</definedName>
    <definedName name="土建30028">#REF!</definedName>
    <definedName name="土建30029">#REF!</definedName>
    <definedName name="土建40001">#REF!</definedName>
    <definedName name="土建50001">#REF!</definedName>
    <definedName name="土建50002">#REF!</definedName>
    <definedName name="土建50003">#REF!</definedName>
    <definedName name="土建50004">#REF!</definedName>
    <definedName name="土建50005">#REF!</definedName>
    <definedName name="土建50006">#REF!</definedName>
    <definedName name="土建50007">#REF!</definedName>
    <definedName name="土建50008">#REF!</definedName>
    <definedName name="土建50009">#REF!</definedName>
    <definedName name="土建50010">#REF!</definedName>
    <definedName name="土建50010.">#REF!</definedName>
    <definedName name="土建50011">#REF!</definedName>
    <definedName name="土建50012">#REF!</definedName>
    <definedName name="土建50013">#REF!</definedName>
    <definedName name="土建50014">#REF!</definedName>
    <definedName name="土建50015">#REF!</definedName>
    <definedName name="土建50016">#REF!</definedName>
    <definedName name="土建5010">#REF!</definedName>
    <definedName name="土建60001">#REF!</definedName>
    <definedName name="土建60002">#REF!</definedName>
    <definedName name="土建60003">#REF!</definedName>
    <definedName name="土建60004">#REF!</definedName>
    <definedName name="土建60005">#REF!</definedName>
    <definedName name="土建60006">#REF!</definedName>
    <definedName name="土建60007">#REF!</definedName>
    <definedName name="土建60008">#REF!</definedName>
    <definedName name="土建60009">#REF!</definedName>
    <definedName name="土建60010">#REF!</definedName>
    <definedName name="土建60011">#REF!</definedName>
    <definedName name="土建60012">#REF!</definedName>
    <definedName name="土建60013">#REF!</definedName>
    <definedName name="土建60014">#REF!</definedName>
    <definedName name="土建60015">#REF!</definedName>
    <definedName name="土建60016">#REF!</definedName>
    <definedName name="土建60017">#REF!</definedName>
    <definedName name="土建60018">#REF!</definedName>
    <definedName name="土建60019">#REF!</definedName>
    <definedName name="土建60020">#REF!</definedName>
    <definedName name="土建60021">#REF!</definedName>
    <definedName name="土建60022">#REF!</definedName>
    <definedName name="土建60023">#REF!</definedName>
    <definedName name="土建60024">#REF!</definedName>
    <definedName name="土建60025">#REF!</definedName>
    <definedName name="土建60026">#REF!</definedName>
    <definedName name="土建60027">#REF!</definedName>
    <definedName name="土建60028">#REF!</definedName>
    <definedName name="土建60029">#REF!</definedName>
    <definedName name="土建60030">#REF!</definedName>
    <definedName name="土建60031">#REF!</definedName>
    <definedName name="土建60032">#REF!</definedName>
    <definedName name="土建60033">#REF!</definedName>
    <definedName name="土建60034">#REF!</definedName>
    <definedName name="土建60035">#REF!</definedName>
    <definedName name="土建60036">#REF!</definedName>
    <definedName name="土建60037">#REF!</definedName>
    <definedName name="土建60038">#REF!</definedName>
    <definedName name="土建60039">#REF!</definedName>
    <definedName name="土建60040">#REF!</definedName>
    <definedName name="土建60041">#REF!</definedName>
    <definedName name="土建60042">#REF!</definedName>
    <definedName name="土建60043">#REF!</definedName>
    <definedName name="土建60044">#REF!</definedName>
    <definedName name="土建60045">#REF!</definedName>
    <definedName name="土建60046">#REF!</definedName>
    <definedName name="土建60047">#REF!</definedName>
    <definedName name="土建60048">#REF!</definedName>
    <definedName name="土建60049">#REF!</definedName>
    <definedName name="土建60050">#REF!</definedName>
    <definedName name="土建60051">#REF!</definedName>
    <definedName name="土建60052">#REF!</definedName>
    <definedName name="土建60053">#REF!</definedName>
    <definedName name="土建60054">#REF!</definedName>
    <definedName name="土建60055">#REF!</definedName>
    <definedName name="土建60056">#REF!</definedName>
    <definedName name="土建60057">#REF!</definedName>
    <definedName name="土建60058">#REF!</definedName>
    <definedName name="土建60059">#REF!</definedName>
    <definedName name="土建60060">#REF!</definedName>
    <definedName name="土建60061">#REF!</definedName>
    <definedName name="土建60062">#REF!</definedName>
    <definedName name="土建60063">#REF!</definedName>
    <definedName name="土建60064">#REF!</definedName>
    <definedName name="土建60065">#REF!</definedName>
    <definedName name="土建60066">#REF!</definedName>
    <definedName name="土建60067">#REF!</definedName>
    <definedName name="土建60068">#REF!</definedName>
    <definedName name="土建60069">#REF!</definedName>
    <definedName name="土建60070">#REF!</definedName>
    <definedName name="土建60071">#REF!</definedName>
    <definedName name="土建60072">#REF!</definedName>
    <definedName name="土建60073">#REF!</definedName>
    <definedName name="土建60074">#REF!</definedName>
    <definedName name="土建60075">#REF!</definedName>
    <definedName name="土建60076">#REF!</definedName>
    <definedName name="土建60077">#REF!</definedName>
    <definedName name="土建70001">#REF!</definedName>
    <definedName name="土建70002">#REF!</definedName>
    <definedName name="土建70003">#REF!</definedName>
    <definedName name="土建70004">#REF!</definedName>
    <definedName name="土建70005">#REF!</definedName>
    <definedName name="土建70006">#REF!</definedName>
    <definedName name="土建70007">#REF!</definedName>
    <definedName name="土建70008">#REF!</definedName>
    <definedName name="土建70009">#REF!</definedName>
    <definedName name="土建70010">#REF!</definedName>
    <definedName name="土建70011">#REF!</definedName>
    <definedName name="土建70012">#REF!</definedName>
    <definedName name="土建70013">#REF!</definedName>
    <definedName name="土建70014">#REF!</definedName>
    <definedName name="土建70015">#REF!</definedName>
    <definedName name="土建70016">#REF!</definedName>
    <definedName name="土建70017">#REF!</definedName>
    <definedName name="土建70018">#REF!</definedName>
    <definedName name="土建70019">#REF!</definedName>
    <definedName name="土建70020">#REF!</definedName>
    <definedName name="土建70021">#REF!</definedName>
    <definedName name="土建70022">#REF!</definedName>
    <definedName name="土建70023">#REF!</definedName>
    <definedName name="土建70024">#REF!</definedName>
    <definedName name="土建70025">#REF!</definedName>
    <definedName name="土建70026">#REF!</definedName>
    <definedName name="土建70027">#REF!</definedName>
    <definedName name="土建80001">#REF!</definedName>
    <definedName name="土建80002">#REF!</definedName>
    <definedName name="土建80003">#REF!</definedName>
    <definedName name="土建80004">#REF!</definedName>
    <definedName name="土建80005">#REF!</definedName>
    <definedName name="土建80006">#REF!</definedName>
    <definedName name="土建80007">#REF!</definedName>
    <definedName name="土建80008">#REF!</definedName>
    <definedName name="土建80009">#REF!</definedName>
    <definedName name="土建80010">#REF!</definedName>
    <definedName name="土建80011">#REF!</definedName>
    <definedName name="土建80012">#REF!</definedName>
    <definedName name="土建80013">#REF!</definedName>
    <definedName name="土建80014">#REF!</definedName>
    <definedName name="土建80015">#REF!</definedName>
    <definedName name="土建80016">#REF!</definedName>
    <definedName name="土建80017">#REF!</definedName>
    <definedName name="无情无情的">#REF!</definedName>
    <definedName name="无主材" localSheetId="4">#REF!</definedName>
    <definedName name="无主材辅助行" localSheetId="4">#REF!</definedName>
    <definedName name="五零副龙墙面" localSheetId="4">#REF!</definedName>
    <definedName name="五零龙骨含吊筋" localSheetId="4">#REF!</definedName>
    <definedName name="五十厚隔音棉" localSheetId="4">#REF!</definedName>
    <definedName name="现金流量表">#REF!</definedName>
    <definedName name="消防">#REF!</definedName>
    <definedName name="序号">IF(#REF!="","",COUNTA(#REF!))</definedName>
    <definedName name="腌00">#REF!</definedName>
    <definedName name="一百厚超细丝棉" localSheetId="4">#REF!</definedName>
    <definedName name="一百厚隔音棉" localSheetId="4">#REF!</definedName>
    <definedName name="一百系列轻钢龙骨" localSheetId="4">#REF!</definedName>
    <definedName name="一比二水泥砂浆" localSheetId="4">#REF!</definedName>
    <definedName name="一比三干硬性水泥砂浆" localSheetId="4">#REF!</definedName>
    <definedName name="一点五厚JS防水" localSheetId="4">#REF!</definedName>
    <definedName name="引用">#REF!</definedName>
    <definedName name="砖类专业粘结剂" localSheetId="4">#REF!</definedName>
    <definedName name="子">#REF!</definedName>
    <definedName name="自流平" localSheetId="4">#REF!</definedName>
    <definedName name="总分类账">#REF!</definedName>
  </definedNames>
  <calcPr calcId="144525"/>
</workbook>
</file>

<file path=xl/sharedStrings.xml><?xml version="1.0" encoding="utf-8"?>
<sst xmlns="http://schemas.openxmlformats.org/spreadsheetml/2006/main" count="321" uniqueCount="202">
  <si>
    <t>工程费用汇总表</t>
  </si>
  <si>
    <t>工程名称：11A地块冷却塔移位工程</t>
  </si>
  <si>
    <t>序号</t>
  </si>
  <si>
    <t>项目名称</t>
  </si>
  <si>
    <t>金额（元）</t>
  </si>
  <si>
    <t>备注</t>
  </si>
  <si>
    <t>一</t>
  </si>
  <si>
    <t>电气工程</t>
  </si>
  <si>
    <t>二</t>
  </si>
  <si>
    <t>空调管道设备工程</t>
  </si>
  <si>
    <t>三</t>
  </si>
  <si>
    <t>通风工程</t>
  </si>
  <si>
    <t>四</t>
  </si>
  <si>
    <t>土建工程</t>
  </si>
  <si>
    <t>五</t>
  </si>
  <si>
    <t>措施费项目</t>
  </si>
  <si>
    <t>六</t>
  </si>
  <si>
    <t>税金</t>
  </si>
  <si>
    <t>税金9%</t>
  </si>
  <si>
    <t>七</t>
  </si>
  <si>
    <t>合计</t>
  </si>
  <si>
    <t>注：投标单位提供纸质盖章版的投标文件同时还需提供EXCEL版投标报价文件，如未提供视为废标；</t>
  </si>
  <si>
    <t>工程量清单报价说明</t>
  </si>
  <si>
    <t>1、工程量说明：</t>
  </si>
  <si>
    <t>1.1本工程量清单根据招标图纸（2020年10月工程部、设计部领导签字确认的图纸）及技术标准编制，招标清单工程量未经招标人允许不得擅自修改，否则招标人有权拒绝投标人的投标文件；
1.2清单中项目名称、项目特征、工作内容 、单位等相关的描述，未经甲方允许不得擅自修改，且乙方自行修改清单项无效，甲方将视情节严重程度保留进一步处理的权利，包括但不限于对乙方报价进行废标处理；
1.3招标清单中有漏项的，投标单位以答疑形式通知招标人，由招标人核实进行确认； 
1.4工程量计算规则如下：按照项目名称包含的内容与《建设工程工程量计算规范》GB50500-2013及实施版施工图纸进行计算</t>
  </si>
  <si>
    <t>2、单价说明：</t>
  </si>
  <si>
    <t>2.1本工程量清单及其描述之项目特征仅供参考，投标人需要结合现场情况、招标文件、国家及地方现行之设计与施工规范共同理解，并对其中的疑问按招标文件约定的方式由招标人进行澄清。任何因投标人的理解偏差导致的报价失误均由投标人自行承担；
2.2乙方在投标报价及签订本合同前已清楚并考虑工地周围环境，交通道路、现场地质资料、周围地下管网、现场条件、承包范围、招标文件、质量标准、工期、施工图纸、施工组织设计、并已考虑检验检测、施工技术措施、施工组织措施、安全文明施工措施、保修内因产品质量问题引起的维修和更换等因素，并在综合报价中综合考虑。
2.3不含税综合单价及措施费用包括内容：包工包料、包二次深化设计、包工程水电费、包管理费、包利润、包规费、包养护费、包保修、包机械、包质量、包实验、包安全文明、包工期、包风险、包通过有关部门验收(包括工程竣工验收[即政府质监部门备案的工程竣工质量报告])等所有的费用
2.4乙方报价时应充分考虑市场因素，甲方将对投标价进行审核，对不合理低价提出质疑，并视情节严重考虑乙方是否存在恶意竞价行为，包括但不限于对乙方报价进行废标处理；</t>
  </si>
  <si>
    <t>3、其他说明：</t>
  </si>
  <si>
    <t xml:space="preserve">
3.1投标单位自行填报合理的综合费率，安装与土建专业的费率分别是唯一费率，不允许安装专业电气与空调水等专业费率不一致的情况；
3.2本工程报价分别列出了安装费与主材费，如现场设备材料利旧，结算时只计取安装费，主材费不予计入；
3.3本工程中涉及到拆除的内容均为保护性拆除，需要利旧；
3.4清单表格中“管理费+利润+其它（元）”下方空白处请填写相关的综合费率；
3.5措施费用一次性包死，结算时不会因任何因素进行调整；
3.6投标单位提供纸质盖章版的投标文件同时还需提供EXCEL版投标报价文件，如未提供视为废标；</t>
  </si>
  <si>
    <t>安装工程量清单明细表</t>
  </si>
  <si>
    <t>工程内容及特征描述</t>
  </si>
  <si>
    <t>计量单位</t>
  </si>
  <si>
    <t>工程量
（a)</t>
  </si>
  <si>
    <t>不含税价格明细</t>
  </si>
  <si>
    <t>人工费（元）</t>
  </si>
  <si>
    <t>机械+辅材（元）</t>
  </si>
  <si>
    <t>管理费+利润+其它（元）</t>
  </si>
  <si>
    <t>安装费小计</t>
  </si>
  <si>
    <t>主材费（含损耗）（元）</t>
  </si>
  <si>
    <t>不含税综合单价（元）</t>
  </si>
  <si>
    <t>综合合价（元）</t>
  </si>
  <si>
    <t>主材含量</t>
  </si>
  <si>
    <t>主材除税单价</t>
  </si>
  <si>
    <t>主材费</t>
  </si>
  <si>
    <t>3=（1+2）*费率</t>
  </si>
  <si>
    <t>4=1+2+3</t>
  </si>
  <si>
    <t>5=(1)*（2）</t>
  </si>
  <si>
    <t>6=4+5</t>
  </si>
  <si>
    <t>7=a*6</t>
  </si>
  <si>
    <t>挖填土石方</t>
  </si>
  <si>
    <t>[项目特征]
1.土壤类别:根据现场实际情况
2.挖土深度:根据图纸、规范要求
3.回填土:根据图纸、规范要求
4.弃土运距:1km以内
[工作内容]
1.排地表水
2.土方开挖
3.围护（挡土板）及拆除
4.基底钎探
5.运输</t>
  </si>
  <si>
    <t>m3</t>
  </si>
  <si>
    <t>电气配管SC150</t>
  </si>
  <si>
    <t>[项目特征]
1.名称:电气配管
2.材质:镀锌钢管
3.规格:SC150
4.敷设方式:埋设
[工作内容]
1.保护管敷设</t>
  </si>
  <si>
    <t>m</t>
  </si>
  <si>
    <t>电气配管SC40</t>
  </si>
  <si>
    <t>[项目特征]
1.名称:电气配管
2.材质:镀锌钢管
3.规格:SC40
4.敷设方式:明敷
[工作内容]
1.保护管敷设</t>
  </si>
  <si>
    <t>线槽150*100</t>
  </si>
  <si>
    <t>[项目特征]
1.名称:线槽
2.材质:镀锌
3.规格:150*100
4.内容:包含桥架本体、盖板、连接件、跨接线、接地、螺栓、支吊架、弯头、三通等附件
[工作内容]
1.本体安装
2.补刷（喷)油漆</t>
  </si>
  <si>
    <t>原电力电缆拆除</t>
  </si>
  <si>
    <t>[项目特征]
1.名称:原电力电缆拆除
2.型号:以现场电缆型号为准
3.敷设方式、部位:穿管/沿线槽敷设
4.电压等级(kV):1KV
[工作内容]
1.电缆、电缆头拆除
2.保护性拆除，拆除物运至指定地点</t>
  </si>
  <si>
    <t>电力电缆</t>
  </si>
  <si>
    <t>[项目特征]
1.名称:电力电缆
2.型号:ZRYJV-4*16
3.敷设方式、部位:穿管/沿线槽敷设
4.电压等级(kV):1KV
5.其他:电缆终端头、中间头制安、电力通电运行维护调试等
[工作内容]
1.电缆敷设
2.揭（盖）盖板</t>
  </si>
  <si>
    <t>低压电动机调试</t>
  </si>
  <si>
    <t>[项目特征]
1.名称:低压电动机调试
2.内容:低压电动机调试、防水弯头制安、金属软管、电动机检查接线、铜端子等内容
[工作内容]
1.检查接线
2.接地
3.干燥
4.调试</t>
  </si>
  <si>
    <t>台</t>
  </si>
  <si>
    <t>打洞（孔）</t>
  </si>
  <si>
    <t>[项目特征]
1.名称:打洞
2.规格:DN250
[工作内容]
1.开孔、洞
2.恢复处理</t>
  </si>
  <si>
    <t>个</t>
  </si>
  <si>
    <t>刚性防水套管</t>
  </si>
  <si>
    <t>[项目特征]
1.名称、类型:刚性防水套管
2.材质:钢制
3.规格:SC250
4.填料材质:满足图纸、规范及相关技术要求
[工作内容]
1.制作
2.安装
3.除锈、刷油</t>
  </si>
  <si>
    <t>原有混凝土路面拆除</t>
  </si>
  <si>
    <t>[项目特征]
1.名称:原有混凝土路面拆除
2.面层材料种类、厚度:根据现场实际情况
[工作内容]
1.剔凿拆除垫层、找平层
2.剔凿拆除面层</t>
  </si>
  <si>
    <t>原有混凝土路面恢复</t>
  </si>
  <si>
    <t>[项目特征]
1.名称:原有混凝土路面恢复
2.面层材料种类、厚度:根据现场实际情况
[工作内容]
1.垫层、找平层
2.面层</t>
  </si>
  <si>
    <t>冷却塔拆除</t>
  </si>
  <si>
    <t>[项目特征]
1.名称:冷却塔拆除
2.型号:根据现场实际情况
3.材质:根据现场实际情况
4.内容:设备本体、泵、配件附件等为满足移位后正常使用的所有内容
5.保护性拆除，拆除物运至指定地点</t>
  </si>
  <si>
    <t>钢管拆除</t>
  </si>
  <si>
    <t>[项目特征]
1.拆除部位:室外
2.材质:钢管
3.型号、规格:DN500
[工作内容]
1.管道、管件拆除
2.管道保温层、保护层拆除
3.保护性拆除，拆除物运至指定地点</t>
  </si>
  <si>
    <t>[项目特征]
1.拆除部位:室外
2.材质:钢管
3.型号、规格:DN250
[工作内容]
1.管道、管件拆除
2.管道保温层、保护层拆除
3.保护性拆除，拆除物运至指定地点</t>
  </si>
  <si>
    <t>[项目特征]
1.拆除部位:室外
2.材质:钢管
3.型号、规格:DN150
[工作内容]
1.管道、管件拆除
2.管道保温层、保护层拆除
3.保护性拆除，拆除物运至指定地点</t>
  </si>
  <si>
    <t>[项目特征]
1.拆除部位:室外
2.材质:钢管
3.型号、规格:DN100
[工作内容]
1.管道、管件拆除
2.管道保温层、保护层拆除
3.保护性拆除，拆除物运至指定地点</t>
  </si>
  <si>
    <t>[项目特征]
1.拆除部位:室外
2.材质:钢管
3.型号、规格:DN50
[工作内容]
1.管道、管件拆除
2.管道保温层、保护层拆除
3.保护性拆除，拆除物运至指定地点</t>
  </si>
  <si>
    <t>截止阀拆除</t>
  </si>
  <si>
    <t>[项目特征]
1.名称:截止阀拆除
2.型号、规格:DN50
[工作内容]
1.拆除
2.保护性拆除，拆除物运至指定地点</t>
  </si>
  <si>
    <t>蝶阀拆除</t>
  </si>
  <si>
    <t>[项目特征]
1.名称:蝶阀拆除
2.型号、规格:DN80
[工作内容]
1.法兰阀门拆除
2.保护性拆除，拆除物运至指定地点</t>
  </si>
  <si>
    <t>[项目特征]
1.名称:蝶阀拆除
2.型号、规格:DN150
[工作内容]
1.法兰阀门拆除
2.保护性拆除，拆除物运至指定地点</t>
  </si>
  <si>
    <t>电动双位蝶阀拆除</t>
  </si>
  <si>
    <t>[项目特征]
1.名称:电动双位蝶阀拆除
2.型号、规格:DN150
[工作内容]
1.法兰阀门拆除
2.保护性拆除，拆除物运至指定地点</t>
  </si>
  <si>
    <t>橡胶软接头拆除</t>
  </si>
  <si>
    <t>[项目特征]
1.名称:橡胶软接头拆除
2.型号、规格:DN150
[工作内容]
1.法兰橡胶软接头拆除
2.保护性拆除，拆除物运至指定地点</t>
  </si>
  <si>
    <t>[项目特征]
1.名称:蝶阀拆除
2.型号、规格:DN250
[工作内容]
1.法兰阀门拆除
2.保护性拆除，拆除物运至指定地点</t>
  </si>
  <si>
    <t>冷却塔安装（利旧）</t>
  </si>
  <si>
    <t>[项目特征]
1.名称:冷却塔安装（利旧）
2.型号:根据现场实际情况
3.材质:根据现场实际情况
4.单机试运转要求:根据现场实际情况
5.其他:减震支架制安
[工作内容]
1.本体安装
2.单机试运转
3.补刷（喷)油漆</t>
  </si>
  <si>
    <t>室外空调冷却水管</t>
  </si>
  <si>
    <t>[项目特征]
1.安装部位:室外
2.介质:空调冷却水
3.材质:螺旋焊内外壁热浸镀锌钢管
4.规格、压力等级:DN500
5.连接形式:焊接或法兰连接（与设备连接）
6.压力试验及吹、洗设计要求:根据图纸、规范技术要求
7.支吊架:管道支吊架制安及刷漆
8.其他:包含盲板、管道刷漆、与原管连接碰头等内容
[工作内容]
1.管道安装
2.管件制作、安装
3.压力试验
4.吹扫、冲洗
5.警示带铺设</t>
  </si>
  <si>
    <t>[项目特征]
1.安装部位:室外
2.介质:空调冷却水
3.材质:螺旋焊内外壁热浸镀锌钢管
4.规格、压力等级:DN250
5.连接形式:焊接或法兰连接（与设备连接）
6.压力试验及吹、洗设计要求:根据图纸、规范技术要求
7.支吊架:管道支吊架制安及刷漆
8.其他:包含盲板等内容
[工作内容]
1.管道安装
2.管件制作、安装
3.压力试验
4.吹扫、冲洗
5.警示带铺设</t>
  </si>
  <si>
    <t>[项目特征]
1.安装部位:室外
2.介质:空调冷却水
3.材质:螺旋焊内外壁热浸镀锌钢管
4.规格、压力等级:DN150
5.连接形式:焊接或法兰连接（与设备连接）
6.压力试验及吹、洗设计要求:根据图纸、规范技术要求
7.支吊架:管道支吊架制安及刷漆
[工作内容]
1.管道安装
2.管件制作、安装
3.压力试验
4.吹扫、冲洗
5.警示带铺设</t>
  </si>
  <si>
    <t>室外补水管</t>
  </si>
  <si>
    <t>[项目特征]
1.安装部位:室外
2.介质:给水
3.材质、规格:球墨铸铁管DN100
4.连接形式:承口橡胶密封圈接口
5.压力试验及吹、洗设计要求:根据图纸及规范要求
6.支吊架:管道支吊架制安及刷漆
7.其他:包含与原管连接碰头等内容
[工作内容]
1.管道安装
2.管件安装
3.压力试验
4.吹扫、冲洗
5.警示带铺设</t>
  </si>
  <si>
    <t>[项目特征]
1.安装部位:室内
2.介质:给水
3.材质:内外壁热浸镀锌钢管
4.规格、压力等级:DN100
5.连接形式:沟槽件连接
6.压力试验及吹、洗设计要求:根据图纸、规范技术要求
7.支吊架:管道支吊架制安及刷漆
[工作内容]
1.管道安装
2.管件制作、安装
3.压力试验
4.吹扫、冲洗
5.警示带铺设</t>
  </si>
  <si>
    <t>[项目特征]
1.安装部位:室外
2.介质:给水
3.材质:内外壁热浸镀锌钢管
4.规格、压力等级:DN50
5.连接形式:螺纹连接
6.压力试验及吹、洗设计要求:根据图纸、规范技术要求
7.支吊架:管道支吊架制安及刷漆
[工作内容]
1.管道安装
2.管件制作、安装
3.压力试验
4.吹扫、冲洗
5.警示带铺设</t>
  </si>
  <si>
    <t>室外溢流管/排污管</t>
  </si>
  <si>
    <t>[项目特征]
1.安装部位:室外
2.介质:给水
3.材质:内外壁热浸镀锌钢管
4.规格、压力等级:DN80
5.连接形式:螺纹连接
6.压力试验及吹、洗设计要求:根据图纸、规范技术要求
7.支吊架:管道支吊架制安及刷漆
[工作内容]
1.管道安装
2.管件制作、安装
3.压力试验
4.吹扫、冲洗
5.警示带铺设</t>
  </si>
  <si>
    <t>室内空调冷却水管</t>
  </si>
  <si>
    <t>[项目特征]
1.安装部位:室外
2.介质:空调冷却水
3.材质:螺旋焊内外壁热浸镀锌钢管
4.规格、压力等级:DN500
5.连接形式:焊接或法兰连接（与设备连接）
6.压力试验及吹、洗设计要求:根据图纸、规范技术要求
7.支吊架:管道支吊架制安及刷漆
[工作内容]
1.管道安装
2.管件制作、安装
3.压力试验
4.吹扫、冲洗
5.警示带铺设</t>
  </si>
  <si>
    <t>室内补水管</t>
  </si>
  <si>
    <t>[项目特征]
1.安装部位:室内
2.介质:给水
3.材质:内外壁热浸镀锌钢管
4.规格、压力等级:DN100
5.连接形式:沟槽件连接
6.压力试验及吹、洗设计要求:根据图纸、规范技术要求
7.支吊架:管道支吊架制安及刷漆
8.保温、保护层:橡塑保温15mm，外缠玻璃丝布
[工作内容]
1.管道安装
2.管件制作、安装
3.压力试验
4.吹扫、冲洗
5.警示带铺设</t>
  </si>
  <si>
    <t>蝶阀DN250</t>
  </si>
  <si>
    <t>[项目特征]
1.类型:蝶阀
2.材质:碳钢
3.规格、压力等级:DN250
4.连接形式:法兰连接
[工作内容]
1.安装
2.电气接线
3.调试</t>
  </si>
  <si>
    <t>蝶阀DN150</t>
  </si>
  <si>
    <t>[项目特征]
1.类型:蝶阀
2.材质:碳钢
3.规格、压力等级:DN150
4.连接形式:法兰连接
[工作内容]
1.安装
2.电气接线
3.调试</t>
  </si>
  <si>
    <t>蝶阀DN80</t>
  </si>
  <si>
    <t>[项目特征]
1.类型:蝶阀
2.材质:碳钢
3.规格、压力等级:DN80
4.连接形式:法兰连接
[工作内容]
1.安装
2.电气接线
3.调试</t>
  </si>
  <si>
    <t>电动双位蝶阀DN150</t>
  </si>
  <si>
    <t>[项目特征]
1.类型:电动双位蝶阀
2.材质:碳钢
3.规格、压力等级:DN150
4.连接形式:法兰连接
[工作内容]
1.安装
2.电气接线
3.调试</t>
  </si>
  <si>
    <t>截止阀DN50</t>
  </si>
  <si>
    <t>[项目特征]
1.类型:截止阀
2.材质:铜
3.规格、压力等级:DN50
4.连接形式:螺纹连接
[工作内容]
1.安装
2.电气接线
3.调试</t>
  </si>
  <si>
    <t>橡胶软接头DN150</t>
  </si>
  <si>
    <t>[项目特征]
1.材质:橡胶软接头
2.规格:DN150
3.连接形式:法兰连接
[工作内容]
1.安装</t>
  </si>
  <si>
    <t>[项目特征]
1.名称:打洞
2.规格:DN150
[工作内容]
1.开孔、洞
2.恢复处理</t>
  </si>
  <si>
    <t>[项目特征]
1.名称:打洞
2.规格:DN700
[工作内容]
1.开孔、洞
2.恢复处理</t>
  </si>
  <si>
    <t>一般填料套管DN150</t>
  </si>
  <si>
    <t>[项目特征]
1.名称、类型:一般填料套管
2.规格:DN150
3.填料材质:根据图纸、规范技术要求
[工作内容]
1.制作
2.安装
3.除锈、刷油</t>
  </si>
  <si>
    <t>一般填料套管DN700</t>
  </si>
  <si>
    <t>[项目特征]
1.名称、类型:一般填料套管
2.规格:DN700
3.填料材质:根据图纸、规范技术要求
[工作内容]
1.制作
2.安装
3.除锈、刷油</t>
  </si>
  <si>
    <t>刚性防水套管DN150</t>
  </si>
  <si>
    <t>[项目特征]
1.名称、类型:刚性防水套管
2.材质:钢制
3.规格:DN150
4.填料材质:满足图纸、规范及相关技术要求
[工作内容]
1.制作
2.安装
3.除锈、刷油</t>
  </si>
  <si>
    <t>刚性防水套管DN700</t>
  </si>
  <si>
    <t>[项目特征]
1.名称、类型:刚性防水套管
2.材质:钢制
3.规格:DN700
4.填料材质:满足图纸、规范及相关技术要求
[工作内容]
1.制作
2.安装
3.除锈、刷油</t>
  </si>
  <si>
    <t>改造后系统调试</t>
  </si>
  <si>
    <t>[项目特征]
1.系统形式:改造后系统调试
[工作内容]
1.系统调试</t>
  </si>
  <si>
    <t>系统</t>
  </si>
  <si>
    <t>风机拆除</t>
  </si>
  <si>
    <t>[项目特征]
1.名称:风机拆除
2.型号:PY(C)-W-1b
3.保护性拆除，拆除物运至指定地点</t>
  </si>
  <si>
    <t>风管拆除（矩形）</t>
  </si>
  <si>
    <t>[项目特征]
1.名称:风管拆除
2.材质:镀锌
3.形状:矩形
4.规格:630以内
5.管件、法兰等附件及支架设计要求:根据现场实际情况要求
[工作内容]
1.保护性拆除，拆除物运至指定地点</t>
  </si>
  <si>
    <t>m2</t>
  </si>
  <si>
    <t>风管拆除（圆形）</t>
  </si>
  <si>
    <t>[项目特征]
1.名称:风管拆除
2.材质:镀锌
3.形状:圆形
4.规格:直径630以内
5.管件、法兰等附件及支架设计要求:根据现场实际情况要求
[工作内容]
1.保护性拆除，拆除物运至指定地点</t>
  </si>
  <si>
    <t>防火阀拆除</t>
  </si>
  <si>
    <t>[项目特征]
1.名称:防火阀拆除
2.型号:280度
3.规格:320*500
[工作内容]
1.保护性拆除，拆除物运至指定地点</t>
  </si>
  <si>
    <t>手动对开多叶调节阀拆除</t>
  </si>
  <si>
    <t>[项目特征]
1.名称:手动对开多叶调节阀拆除
2.规格:320*500
[工作内容]
1.保护性拆除，拆除物运至指定地点</t>
  </si>
  <si>
    <t>风机安装（利旧）</t>
  </si>
  <si>
    <t>[项目特征]
1.名称:风机安装（利旧）
2.型号:PY(C)-W-1b
3.安装形式:砼基础制作安装、支架制安（减震型）
4.风机系统整体调试、软管连接制安
[工作内容]
1.本体安装、调试
2.设备支架制作、安装
3.补刷（喷)油漆</t>
  </si>
  <si>
    <t>风管制作安装</t>
  </si>
  <si>
    <t>[项目特征]
1.名称:风管制作安装
2.材质:镀锌
3.形状:矩形
4.规格:630以内
5.管件、法兰等附件及支架设计要求:根据现场实际情况要求
[工作内容]
1.风管、管件、法兰、零件、支吊架制作、安装
2.过跨风管落地支架制作、安装</t>
  </si>
  <si>
    <t>[项目特征]
1.名称:风管制作安装
2.材质:镀锌
3.形状:圆形
4.规格:直径630以内
5.管件、法兰等附件及支架设计要求:根据现场实际情况要求
[工作内容]
1.风管、管件、法兰、零件、支吊架制作、安装
2.过跨风管落地支架制作、安装</t>
  </si>
  <si>
    <t>防火阀</t>
  </si>
  <si>
    <t>[项目特征]
1.名称:防火阀
2.型号:280度
3.规格:320*500
[工作内容]
1.阀体制作
2.阀体安装
3.支架制作、安装</t>
  </si>
  <si>
    <t>手动对开多叶调节阀</t>
  </si>
  <si>
    <t>[项目特征]
1.名称:手动对开多叶调节阀
2.规格:320*500
[工作内容]
1.阀体制作
2.阀体安装
3.支架制作、安装</t>
  </si>
  <si>
    <t>土建工程量清单明细表</t>
  </si>
  <si>
    <t>1</t>
  </si>
  <si>
    <t>混凝土基础拆除</t>
  </si>
  <si>
    <t>原有混凝土基础拆除</t>
  </si>
  <si>
    <t>2</t>
  </si>
  <si>
    <t>实腹钢柱</t>
  </si>
  <si>
    <t>[项目特征]
1.框架柱  HW300X300X10X15  Q235B
[工程内容]
1.制作、运输、安装
2.除锈：所有钢构件均做防腐除锈处理；
3.刷漆：防锈漆两遍
4.涂料：三遍防火涂料（防火等级一级）；
5.其它详见图纸；</t>
  </si>
  <si>
    <t>t</t>
  </si>
  <si>
    <t>0.22</t>
  </si>
  <si>
    <t>3</t>
  </si>
  <si>
    <t>钢梁</t>
  </si>
  <si>
    <t>[项目特征]
1.框架梁 HM440X300X11X18  Q235B
[工程内容]
1.制作、运输、安装
2.除锈：所有钢构件均做防腐除锈处理；
3.刷漆：防锈漆两遍
4.涂料：三遍防火涂料（防火等级一级）；
5.其它详见图纸；</t>
  </si>
  <si>
    <t>2.98</t>
  </si>
  <si>
    <t>4</t>
  </si>
  <si>
    <t>[项目特征]
1.框架梁 HM390*300*10*16  Q235B
[工程内容]
1.制作、运输、安装
2.除锈：所有钢构件均做防腐除锈处理；
3.刷漆：防锈漆两遍
4.涂料：三遍防火涂料（防火等级一级）；
5.其它详见图纸；</t>
  </si>
  <si>
    <t>6.7</t>
  </si>
  <si>
    <t>5</t>
  </si>
  <si>
    <t>地脚螺栓</t>
  </si>
  <si>
    <t>M24地脚螺栓</t>
  </si>
  <si>
    <t>套</t>
  </si>
  <si>
    <t>18</t>
  </si>
  <si>
    <t>高强螺栓</t>
  </si>
  <si>
    <t>M20高强螺栓
1.材质：不锈钢
2.性能等级：10.9级大六角头高强螺栓及连接件；
3.连接形式：为摩擦型连接；</t>
  </si>
  <si>
    <t>77</t>
  </si>
  <si>
    <t>其他构件</t>
  </si>
  <si>
    <t>柱脚混凝土：C25混凝土，保护层厚度不小于50mm厚</t>
  </si>
  <si>
    <t>0.03</t>
  </si>
  <si>
    <t>零星钢构件</t>
  </si>
  <si>
    <t>20钢筋</t>
  </si>
  <si>
    <t>0.049</t>
  </si>
  <si>
    <t>梁柱连接处钢筋打孔：孔22</t>
  </si>
  <si>
    <t>20</t>
  </si>
  <si>
    <t xml:space="preserve">措施费项目清单计价表   </t>
  </si>
  <si>
    <t>工程名称： 11A地块冷却塔移位工程</t>
  </si>
  <si>
    <t>单位</t>
  </si>
  <si>
    <t>工程量</t>
  </si>
  <si>
    <t>不含税单价(元）</t>
  </si>
  <si>
    <t>不含税合(元)</t>
  </si>
  <si>
    <t>安全文明施工措施费</t>
  </si>
  <si>
    <t>项</t>
  </si>
  <si>
    <t>临时设施费用：包括但不限于施工人员和管理人员的库房、住宿和办公室费用</t>
  </si>
  <si>
    <t>垂直运输费</t>
  </si>
  <si>
    <t>垃圾清运</t>
  </si>
  <si>
    <t>冬雨季施工</t>
  </si>
  <si>
    <t>施工用水用电费用</t>
  </si>
  <si>
    <t>其他措施</t>
  </si>
  <si>
    <t>措施费合计</t>
  </si>
  <si>
    <t>注：措施项目清单计价表中的费用包含为了完成本项目正常使用所发生的一切相关费用且总价包死，结算时不会因任何因素进行调整；</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</si>
</sst>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Red]\(0\)"/>
    <numFmt numFmtId="177" formatCode="0.00_);[Red]\(0.00\)"/>
    <numFmt numFmtId="178" formatCode="0.00_ "/>
  </numFmts>
  <fonts count="47">
    <font>
      <sz val="11"/>
      <color theme="1"/>
      <name val="宋体"/>
      <charset val="134"/>
      <scheme val="minor"/>
    </font>
    <font>
      <sz val="9"/>
      <color indexed="8"/>
      <name val="宋体"/>
      <charset val="134"/>
    </font>
    <font>
      <b/>
      <sz val="12"/>
      <name val="微软雅黑"/>
      <charset val="134"/>
    </font>
    <font>
      <b/>
      <sz val="10"/>
      <name val="微软雅黑"/>
      <charset val="134"/>
    </font>
    <font>
      <b/>
      <sz val="11"/>
      <name val="微软雅黑"/>
      <charset val="134"/>
    </font>
    <font>
      <sz val="10"/>
      <name val="微软雅黑"/>
      <charset val="134"/>
    </font>
    <font>
      <b/>
      <sz val="9"/>
      <color rgb="FFFF0000"/>
      <name val="微软雅黑"/>
      <charset val="134"/>
    </font>
    <font>
      <sz val="9"/>
      <name val="微软雅黑"/>
      <charset val="134"/>
    </font>
    <font>
      <b/>
      <sz val="9"/>
      <name val="微软雅黑"/>
      <charset val="134"/>
    </font>
    <font>
      <sz val="10"/>
      <color indexed="8"/>
      <name val="宋体"/>
      <charset val="134"/>
    </font>
    <font>
      <sz val="12"/>
      <name val="宋体"/>
      <charset val="134"/>
    </font>
    <font>
      <b/>
      <sz val="18"/>
      <name val="微软雅黑"/>
      <charset val="134"/>
    </font>
    <font>
      <sz val="9"/>
      <name val="宋体"/>
      <charset val="134"/>
    </font>
    <font>
      <b/>
      <sz val="11"/>
      <color theme="1"/>
      <name val="宋体"/>
      <charset val="134"/>
      <scheme val="minor"/>
    </font>
    <font>
      <b/>
      <sz val="9"/>
      <name val="宋体"/>
      <charset val="134"/>
    </font>
    <font>
      <sz val="10"/>
      <name val="Times New Roman"/>
      <charset val="134"/>
    </font>
    <font>
      <sz val="9"/>
      <name val="Arial"/>
      <charset val="134"/>
    </font>
    <font>
      <sz val="10"/>
      <name val="宋体"/>
      <charset val="134"/>
    </font>
    <font>
      <b/>
      <sz val="14"/>
      <color indexed="0"/>
      <name val="宋体"/>
      <charset val="134"/>
    </font>
    <font>
      <b/>
      <sz val="10"/>
      <color rgb="FF000000"/>
      <name val="宋体"/>
      <charset val="134"/>
    </font>
    <font>
      <b/>
      <sz val="10"/>
      <color indexed="0"/>
      <name val="宋体"/>
      <charset val="134"/>
    </font>
    <font>
      <sz val="10"/>
      <color indexed="0"/>
      <name val="宋体"/>
      <charset val="134"/>
    </font>
    <font>
      <sz val="11"/>
      <color theme="1"/>
      <name val="微软雅黑"/>
      <charset val="134"/>
    </font>
    <font>
      <sz val="12"/>
      <name val="微软雅黑"/>
      <charset val="134"/>
    </font>
    <font>
      <sz val="11"/>
      <color rgb="FFFF0000"/>
      <name val="微软雅黑"/>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indexed="8"/>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5"/>
      <color indexed="56"/>
      <name val="Tahoma"/>
      <charset val="134"/>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9"/>
      <color theme="1"/>
      <name val="宋体"/>
      <charset val="134"/>
      <scheme val="minor"/>
    </font>
  </fonts>
  <fills count="37">
    <fill>
      <patternFill patternType="none"/>
    </fill>
    <fill>
      <patternFill patternType="gray125"/>
    </fill>
    <fill>
      <patternFill patternType="solid">
        <fgColor theme="0"/>
        <bgColor indexed="64"/>
      </patternFill>
    </fill>
    <fill>
      <patternFill patternType="solid">
        <fgColor theme="4" tint="0.399945066682943"/>
        <bgColor indexed="64"/>
      </patternFill>
    </fill>
    <fill>
      <patternFill patternType="solid">
        <fgColor indexed="9"/>
        <bgColor indexed="1"/>
      </patternFill>
    </fill>
    <fill>
      <patternFill patternType="solid">
        <fgColor indexed="9"/>
        <bgColor indexed="9"/>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9"/>
      </right>
      <top/>
      <bottom style="thin">
        <color indexed="9"/>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32" fillId="12" borderId="5" applyNumberFormat="0" applyAlignment="0" applyProtection="0">
      <alignment vertical="center"/>
    </xf>
    <xf numFmtId="44" fontId="0" fillId="0" borderId="0" applyFont="0" applyFill="0" applyBorder="0" applyAlignment="0" applyProtection="0">
      <alignment vertical="center"/>
    </xf>
    <xf numFmtId="0" fontId="34" fillId="0" borderId="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33"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6" borderId="6" applyNumberFormat="0" applyFont="0" applyAlignment="0" applyProtection="0">
      <alignment vertical="center"/>
    </xf>
    <xf numFmtId="0" fontId="33" fillId="17"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43" fontId="10" fillId="0" borderId="0" applyFont="0" applyFill="0" applyBorder="0" applyAlignment="0" applyProtection="0">
      <alignment vertical="center"/>
    </xf>
    <xf numFmtId="0" fontId="25" fillId="0" borderId="4" applyNumberFormat="0" applyFill="0" applyAlignment="0" applyProtection="0">
      <alignment vertical="center"/>
    </xf>
    <xf numFmtId="0" fontId="27" fillId="0" borderId="4" applyNumberFormat="0" applyFill="0" applyAlignment="0" applyProtection="0">
      <alignment vertical="center"/>
    </xf>
    <xf numFmtId="0" fontId="33" fillId="14" borderId="0" applyNumberFormat="0" applyBorder="0" applyAlignment="0" applyProtection="0">
      <alignment vertical="center"/>
    </xf>
    <xf numFmtId="0" fontId="29" fillId="0" borderId="8" applyNumberFormat="0" applyFill="0" applyAlignment="0" applyProtection="0">
      <alignment vertical="center"/>
    </xf>
    <xf numFmtId="0" fontId="33" fillId="22" borderId="0" applyNumberFormat="0" applyBorder="0" applyAlignment="0" applyProtection="0">
      <alignment vertical="center"/>
    </xf>
    <xf numFmtId="0" fontId="41" fillId="24" borderId="9" applyNumberFormat="0" applyAlignment="0" applyProtection="0">
      <alignment vertical="center"/>
    </xf>
    <xf numFmtId="0" fontId="42" fillId="24" borderId="5" applyNumberFormat="0" applyAlignment="0" applyProtection="0">
      <alignment vertical="center"/>
    </xf>
    <xf numFmtId="0" fontId="43" fillId="25" borderId="10" applyNumberFormat="0" applyAlignment="0" applyProtection="0">
      <alignment vertical="center"/>
    </xf>
    <xf numFmtId="0" fontId="28" fillId="27" borderId="0" applyNumberFormat="0" applyBorder="0" applyAlignment="0" applyProtection="0">
      <alignment vertical="center"/>
    </xf>
    <xf numFmtId="0" fontId="33" fillId="19" borderId="0" applyNumberFormat="0" applyBorder="0" applyAlignment="0" applyProtection="0">
      <alignment vertical="center"/>
    </xf>
    <xf numFmtId="0" fontId="44" fillId="0" borderId="11" applyNumberFormat="0" applyFill="0" applyAlignment="0" applyProtection="0">
      <alignment vertical="center"/>
    </xf>
    <xf numFmtId="0" fontId="45" fillId="0" borderId="12" applyNumberFormat="0" applyFill="0" applyAlignment="0" applyProtection="0">
      <alignment vertical="center"/>
    </xf>
    <xf numFmtId="0" fontId="40" fillId="20" borderId="0" applyNumberFormat="0" applyBorder="0" applyAlignment="0" applyProtection="0">
      <alignment vertical="center"/>
    </xf>
    <xf numFmtId="0" fontId="31" fillId="11" borderId="0" applyNumberFormat="0" applyBorder="0" applyAlignment="0" applyProtection="0">
      <alignment vertical="center"/>
    </xf>
    <xf numFmtId="0" fontId="28" fillId="28" borderId="0" applyNumberFormat="0" applyBorder="0" applyAlignment="0" applyProtection="0">
      <alignment vertical="center"/>
    </xf>
    <xf numFmtId="0" fontId="33" fillId="23" borderId="0" applyNumberFormat="0" applyBorder="0" applyAlignment="0" applyProtection="0">
      <alignment vertical="center"/>
    </xf>
    <xf numFmtId="0" fontId="28" fillId="8" borderId="0" applyNumberFormat="0" applyBorder="0" applyAlignment="0" applyProtection="0">
      <alignment vertical="center"/>
    </xf>
    <xf numFmtId="0" fontId="28" fillId="6"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33" fillId="31" borderId="0" applyNumberFormat="0" applyBorder="0" applyAlignment="0" applyProtection="0">
      <alignment vertical="center"/>
    </xf>
    <xf numFmtId="0" fontId="33" fillId="18" borderId="0" applyNumberFormat="0" applyBorder="0" applyAlignment="0" applyProtection="0">
      <alignment vertical="center"/>
    </xf>
    <xf numFmtId="0" fontId="28" fillId="26" borderId="0" applyNumberFormat="0" applyBorder="0" applyAlignment="0" applyProtection="0">
      <alignment vertical="center"/>
    </xf>
    <xf numFmtId="0" fontId="28" fillId="33" borderId="0" applyNumberFormat="0" applyBorder="0" applyAlignment="0" applyProtection="0">
      <alignment vertical="center"/>
    </xf>
    <xf numFmtId="0" fontId="33" fillId="13" borderId="0" applyNumberFormat="0" applyBorder="0" applyAlignment="0" applyProtection="0">
      <alignment vertical="center"/>
    </xf>
    <xf numFmtId="0" fontId="28"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10" fillId="0" borderId="0">
      <alignment vertical="center"/>
    </xf>
    <xf numFmtId="0" fontId="28" fillId="32" borderId="0" applyNumberFormat="0" applyBorder="0" applyAlignment="0" applyProtection="0">
      <alignment vertical="center"/>
    </xf>
    <xf numFmtId="0" fontId="33" fillId="21" borderId="0" applyNumberFormat="0" applyBorder="0" applyAlignment="0" applyProtection="0">
      <alignment vertical="center"/>
    </xf>
    <xf numFmtId="0" fontId="46" fillId="0" borderId="0"/>
    <xf numFmtId="0" fontId="38" fillId="0" borderId="7" applyNumberFormat="0" applyFill="0" applyAlignment="0" applyProtection="0">
      <alignment vertical="center"/>
    </xf>
    <xf numFmtId="0" fontId="10" fillId="0" borderId="0"/>
    <xf numFmtId="0" fontId="10" fillId="0" borderId="0"/>
    <xf numFmtId="0" fontId="1" fillId="0" borderId="0">
      <alignment vertical="center"/>
    </xf>
  </cellStyleXfs>
  <cellXfs count="64">
    <xf numFmtId="0" fontId="0" fillId="0" borderId="0" xfId="0">
      <alignment vertical="center"/>
    </xf>
    <xf numFmtId="0" fontId="1" fillId="0" borderId="0" xfId="0" applyFont="1" applyFill="1" applyBorder="1" applyAlignment="1"/>
    <xf numFmtId="0" fontId="2" fillId="2" borderId="0" xfId="53" applyNumberFormat="1" applyFont="1" applyFill="1" applyBorder="1" applyAlignment="1">
      <alignment horizontal="center" vertical="center"/>
    </xf>
    <xf numFmtId="0" fontId="3" fillId="2" borderId="0" xfId="53" applyNumberFormat="1" applyFont="1" applyFill="1" applyBorder="1" applyAlignment="1">
      <alignment vertical="center"/>
    </xf>
    <xf numFmtId="0" fontId="4" fillId="2" borderId="1" xfId="5" applyFont="1" applyFill="1" applyBorder="1" applyAlignment="1" applyProtection="1">
      <alignment horizontal="center" vertical="center" wrapText="1"/>
    </xf>
    <xf numFmtId="43" fontId="4" fillId="2" borderId="1" xfId="9" applyFont="1" applyFill="1" applyBorder="1" applyAlignment="1" applyProtection="1">
      <alignment horizontal="center" vertical="center" wrapText="1"/>
    </xf>
    <xf numFmtId="0" fontId="5" fillId="2" borderId="1" xfId="56" applyFont="1" applyFill="1" applyBorder="1" applyAlignment="1">
      <alignment horizontal="center" vertical="center" wrapText="1"/>
    </xf>
    <xf numFmtId="0" fontId="5" fillId="2" borderId="1" xfId="53" applyNumberFormat="1" applyFont="1" applyFill="1" applyBorder="1" applyAlignment="1">
      <alignment horizontal="left" vertical="center" wrapText="1"/>
    </xf>
    <xf numFmtId="43" fontId="3" fillId="2" borderId="1" xfId="9" applyFont="1" applyFill="1" applyBorder="1" applyAlignment="1">
      <alignment horizontal="center" vertical="center" wrapText="1"/>
    </xf>
    <xf numFmtId="43" fontId="5" fillId="2" borderId="1" xfId="9" applyFont="1" applyFill="1" applyBorder="1" applyAlignment="1">
      <alignment horizontal="center" vertical="center" wrapText="1"/>
    </xf>
    <xf numFmtId="0" fontId="6" fillId="2" borderId="1" xfId="56" applyFont="1" applyFill="1" applyBorder="1" applyAlignment="1">
      <alignment horizontal="center" vertical="center"/>
    </xf>
    <xf numFmtId="0" fontId="5" fillId="2" borderId="1" xfId="56" applyFont="1" applyFill="1" applyBorder="1" applyAlignment="1">
      <alignment horizontal="left" vertical="center" wrapText="1"/>
    </xf>
    <xf numFmtId="0" fontId="7" fillId="2" borderId="1" xfId="56" applyFont="1" applyFill="1" applyBorder="1" applyAlignment="1">
      <alignment horizontal="left" vertical="center" wrapText="1"/>
    </xf>
    <xf numFmtId="178" fontId="7" fillId="2" borderId="1" xfId="53" applyNumberFormat="1" applyFont="1" applyFill="1" applyBorder="1" applyAlignment="1">
      <alignment vertical="center" wrapText="1"/>
    </xf>
    <xf numFmtId="177" fontId="7" fillId="2" borderId="1" xfId="56" applyNumberFormat="1" applyFont="1" applyFill="1" applyBorder="1" applyAlignment="1">
      <alignment horizontal="left" vertical="center" wrapText="1"/>
    </xf>
    <xf numFmtId="0" fontId="3" fillId="2" borderId="1" xfId="56" applyFont="1" applyFill="1" applyBorder="1" applyAlignment="1">
      <alignment horizontal="left" vertical="center" wrapText="1"/>
    </xf>
    <xf numFmtId="0" fontId="3" fillId="2" borderId="1" xfId="56" applyFont="1" applyFill="1" applyBorder="1" applyAlignment="1">
      <alignment horizontal="center" vertical="center" wrapText="1"/>
    </xf>
    <xf numFmtId="0" fontId="8" fillId="2" borderId="1" xfId="56" applyFont="1" applyFill="1" applyBorder="1" applyAlignment="1">
      <alignment horizontal="left" vertical="center" wrapText="1"/>
    </xf>
    <xf numFmtId="0" fontId="9" fillId="0" borderId="0" xfId="0" applyFont="1" applyFill="1" applyAlignment="1">
      <alignment horizontal="left" vertical="center" wrapText="1"/>
    </xf>
    <xf numFmtId="0" fontId="0" fillId="0" borderId="0" xfId="0" applyFill="1" applyAlignment="1">
      <alignment vertical="center" wrapText="1"/>
    </xf>
    <xf numFmtId="0" fontId="10" fillId="0" borderId="0" xfId="49" applyFont="1" applyFill="1" applyAlignment="1">
      <alignment vertical="center" wrapText="1"/>
    </xf>
    <xf numFmtId="0" fontId="0" fillId="0" borderId="0" xfId="0" applyAlignment="1">
      <alignment vertical="center" wrapText="1"/>
    </xf>
    <xf numFmtId="0" fontId="11" fillId="0" borderId="0" xfId="55" applyNumberFormat="1" applyFont="1" applyFill="1" applyBorder="1" applyAlignment="1" applyProtection="1">
      <alignment horizontal="center" vertical="center" wrapText="1"/>
    </xf>
    <xf numFmtId="177" fontId="3" fillId="0" borderId="0" xfId="49" applyNumberFormat="1" applyFont="1" applyFill="1" applyAlignment="1">
      <alignment horizontal="left" vertical="center" wrapText="1"/>
    </xf>
    <xf numFmtId="176" fontId="3" fillId="3" borderId="1" xfId="49" applyNumberFormat="1" applyFont="1" applyFill="1" applyBorder="1" applyAlignment="1">
      <alignment horizontal="center" vertical="center" wrapText="1"/>
    </xf>
    <xf numFmtId="49" fontId="12" fillId="0" borderId="1" xfId="20" applyNumberFormat="1" applyFont="1" applyFill="1" applyBorder="1" applyAlignment="1" applyProtection="1">
      <alignment horizontal="center" vertical="center" wrapText="1"/>
    </xf>
    <xf numFmtId="0" fontId="12" fillId="4" borderId="2" xfId="52" applyFont="1" applyFill="1" applyBorder="1" applyAlignment="1">
      <alignment horizontal="left" vertical="center" wrapText="1"/>
    </xf>
    <xf numFmtId="0" fontId="12" fillId="4" borderId="2" xfId="52"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78" fontId="7" fillId="0" borderId="1" xfId="49"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176" fontId="5" fillId="0" borderId="1" xfId="49"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7" fillId="0" borderId="1" xfId="49" applyNumberFormat="1" applyFont="1" applyFill="1" applyBorder="1" applyAlignment="1">
      <alignment horizontal="center" vertical="center" wrapText="1"/>
    </xf>
    <xf numFmtId="178" fontId="8" fillId="0" borderId="1" xfId="49" applyNumberFormat="1" applyFont="1" applyFill="1" applyBorder="1" applyAlignment="1">
      <alignment horizontal="center" vertical="center" wrapText="1"/>
    </xf>
    <xf numFmtId="49" fontId="14" fillId="0" borderId="1" xfId="20" applyNumberFormat="1" applyFont="1" applyFill="1" applyBorder="1" applyAlignment="1" applyProtection="1">
      <alignment horizontal="center" vertical="center" wrapText="1"/>
    </xf>
    <xf numFmtId="49" fontId="14" fillId="0" borderId="1" xfId="20" applyNumberFormat="1" applyFont="1" applyFill="1" applyBorder="1" applyAlignment="1" applyProtection="1">
      <alignment vertical="center" wrapText="1"/>
    </xf>
    <xf numFmtId="43" fontId="15" fillId="0" borderId="1" xfId="49" applyNumberFormat="1" applyFont="1" applyFill="1" applyBorder="1" applyAlignment="1">
      <alignment horizontal="right" vertical="center" wrapText="1"/>
    </xf>
    <xf numFmtId="0" fontId="10" fillId="0" borderId="1" xfId="49" applyFont="1" applyFill="1" applyBorder="1" applyAlignment="1">
      <alignment vertical="center" wrapText="1"/>
    </xf>
    <xf numFmtId="43" fontId="16" fillId="0" borderId="1" xfId="9" applyFont="1" applyFill="1" applyBorder="1" applyAlignment="1" applyProtection="1">
      <alignment horizontal="center" vertical="center" wrapText="1"/>
    </xf>
    <xf numFmtId="0" fontId="12" fillId="0" borderId="1" xfId="49" applyFont="1" applyFill="1" applyBorder="1" applyAlignment="1">
      <alignment horizontal="center" vertical="center" wrapText="1"/>
    </xf>
    <xf numFmtId="0" fontId="12" fillId="4" borderId="1" xfId="52" applyFont="1" applyFill="1" applyBorder="1" applyAlignment="1">
      <alignment horizontal="left" vertical="center" wrapText="1"/>
    </xf>
    <xf numFmtId="0" fontId="12" fillId="4" borderId="1" xfId="52" applyFont="1" applyFill="1" applyBorder="1" applyAlignment="1">
      <alignment horizontal="center" vertical="center" wrapText="1"/>
    </xf>
    <xf numFmtId="178" fontId="12" fillId="4" borderId="1" xfId="52" applyNumberFormat="1" applyFont="1" applyFill="1" applyBorder="1" applyAlignment="1">
      <alignment horizontal="right" vertical="center" wrapText="1"/>
    </xf>
    <xf numFmtId="0" fontId="12" fillId="4" borderId="1" xfId="52" applyFont="1" applyFill="1" applyBorder="1" applyAlignment="1">
      <alignment horizontal="right" vertical="center" wrapText="1"/>
    </xf>
    <xf numFmtId="176" fontId="17" fillId="2" borderId="1" xfId="49" applyNumberFormat="1" applyFont="1" applyFill="1" applyBorder="1" applyAlignment="1">
      <alignment horizontal="left" vertical="center" wrapText="1"/>
    </xf>
    <xf numFmtId="177" fontId="15" fillId="0" borderId="1" xfId="49" applyNumberFormat="1" applyFont="1" applyFill="1" applyBorder="1" applyAlignment="1">
      <alignment horizontal="right" vertical="center" wrapText="1"/>
    </xf>
    <xf numFmtId="0" fontId="12" fillId="0" borderId="1" xfId="49" applyFont="1" applyFill="1" applyBorder="1" applyAlignment="1">
      <alignment vertical="center" wrapText="1"/>
    </xf>
    <xf numFmtId="9" fontId="16" fillId="0" borderId="1" xfId="9" applyNumberFormat="1" applyFont="1" applyFill="1" applyBorder="1" applyAlignment="1" applyProtection="1">
      <alignment horizontal="center" vertical="center" wrapText="1"/>
    </xf>
    <xf numFmtId="178" fontId="5" fillId="0" borderId="1" xfId="49" applyNumberFormat="1" applyFont="1" applyFill="1" applyBorder="1" applyAlignment="1">
      <alignment horizontal="center" vertical="center" wrapText="1"/>
    </xf>
    <xf numFmtId="0" fontId="9" fillId="0" borderId="3" xfId="0" applyFont="1" applyFill="1" applyBorder="1" applyAlignment="1"/>
    <xf numFmtId="0" fontId="9" fillId="0" borderId="3" xfId="0" applyFont="1" applyFill="1" applyBorder="1" applyAlignment="1">
      <alignment vertical="center"/>
    </xf>
    <xf numFmtId="0" fontId="18" fillId="5" borderId="0" xfId="0" applyFont="1" applyFill="1" applyBorder="1" applyAlignment="1">
      <alignment horizontal="center" vertical="center" wrapText="1"/>
    </xf>
    <xf numFmtId="0" fontId="19" fillId="5" borderId="0" xfId="0" applyFont="1" applyFill="1" applyBorder="1" applyAlignment="1">
      <alignment horizontal="left" vertical="center" wrapText="1"/>
    </xf>
    <xf numFmtId="0" fontId="20" fillId="5" borderId="1" xfId="0" applyFont="1" applyFill="1" applyBorder="1" applyAlignment="1">
      <alignment vertical="center" wrapText="1"/>
    </xf>
    <xf numFmtId="0" fontId="21" fillId="5" borderId="1" xfId="0" applyFont="1" applyFill="1" applyBorder="1" applyAlignment="1">
      <alignment vertical="center" wrapText="1"/>
    </xf>
    <xf numFmtId="0" fontId="22" fillId="0" borderId="0" xfId="0" applyFont="1" applyFill="1" applyAlignment="1">
      <alignment vertical="center"/>
    </xf>
    <xf numFmtId="0" fontId="22" fillId="0" borderId="0" xfId="0" applyFont="1" applyFill="1" applyAlignment="1">
      <alignment horizontal="center" vertical="center"/>
    </xf>
    <xf numFmtId="177" fontId="2" fillId="0" borderId="0" xfId="49" applyNumberFormat="1" applyFont="1" applyFill="1" applyAlignment="1">
      <alignment horizontal="left" vertical="center" wrapText="1"/>
    </xf>
    <xf numFmtId="176" fontId="2" fillId="0" borderId="1" xfId="49" applyNumberFormat="1" applyFont="1" applyFill="1" applyBorder="1" applyAlignment="1">
      <alignment horizontal="center" vertical="center"/>
    </xf>
    <xf numFmtId="176" fontId="2" fillId="0" borderId="1" xfId="49" applyNumberFormat="1" applyFont="1" applyFill="1" applyBorder="1" applyAlignment="1">
      <alignment horizontal="left" vertical="center"/>
    </xf>
    <xf numFmtId="176" fontId="23" fillId="0" borderId="1" xfId="49" applyNumberFormat="1" applyFont="1" applyFill="1" applyBorder="1" applyAlignment="1">
      <alignment horizontal="center" vertical="center"/>
    </xf>
    <xf numFmtId="0" fontId="24" fillId="0" borderId="0" xfId="0" applyFont="1" applyFill="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常规 10 10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千位分隔 6"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标题 3 10 2" xfId="53"/>
    <cellStyle name="常规 2 2 2 10" xfId="54"/>
    <cellStyle name="常规 2 6" xfId="55"/>
    <cellStyle name="常规 28 2 2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2"/>
  <sheetViews>
    <sheetView tabSelected="1" view="pageBreakPreview" zoomScaleNormal="100" zoomScaleSheetLayoutView="100" workbookViewId="0">
      <selection activeCell="D6" sqref="D6"/>
    </sheetView>
  </sheetViews>
  <sheetFormatPr defaultColWidth="9" defaultRowHeight="36.95" customHeight="1" outlineLevelCol="7"/>
  <cols>
    <col min="1" max="1" width="10.75" style="57" customWidth="1"/>
    <col min="2" max="2" width="32.25" style="57" customWidth="1"/>
    <col min="3" max="3" width="23.5" style="57" customWidth="1"/>
    <col min="4" max="4" width="16.625" style="57" customWidth="1"/>
    <col min="5" max="16384" width="9" style="57"/>
  </cols>
  <sheetData>
    <row r="1" customHeight="1" spans="1:8">
      <c r="A1" s="22" t="s">
        <v>0</v>
      </c>
      <c r="B1" s="22"/>
      <c r="C1" s="22"/>
      <c r="D1" s="22"/>
      <c r="E1" s="58"/>
      <c r="F1" s="58"/>
      <c r="G1" s="58"/>
      <c r="H1" s="58"/>
    </row>
    <row r="2" customHeight="1" spans="1:8">
      <c r="A2" s="59" t="s">
        <v>1</v>
      </c>
      <c r="B2" s="59"/>
      <c r="C2" s="59"/>
      <c r="D2" s="59"/>
      <c r="E2" s="58"/>
      <c r="F2" s="58"/>
      <c r="G2" s="58"/>
      <c r="H2" s="58"/>
    </row>
    <row r="3" ht="48" customHeight="1" spans="1:4">
      <c r="A3" s="60" t="s">
        <v>2</v>
      </c>
      <c r="B3" s="60" t="s">
        <v>3</v>
      </c>
      <c r="C3" s="60" t="s">
        <v>4</v>
      </c>
      <c r="D3" s="60" t="s">
        <v>5</v>
      </c>
    </row>
    <row r="4" ht="48" customHeight="1" spans="1:4">
      <c r="A4" s="60" t="s">
        <v>6</v>
      </c>
      <c r="B4" s="61" t="s">
        <v>7</v>
      </c>
      <c r="C4" s="60">
        <f>安装工程量清单明细表!N7</f>
        <v>127217.28775</v>
      </c>
      <c r="D4" s="60"/>
    </row>
    <row r="5" ht="48" customHeight="1" spans="1:4">
      <c r="A5" s="60" t="s">
        <v>8</v>
      </c>
      <c r="B5" s="61" t="s">
        <v>9</v>
      </c>
      <c r="C5" s="60">
        <f>安装工程量清单明细表!N18</f>
        <v>626608.47374</v>
      </c>
      <c r="D5" s="60"/>
    </row>
    <row r="6" ht="48" customHeight="1" spans="1:4">
      <c r="A6" s="60" t="s">
        <v>10</v>
      </c>
      <c r="B6" s="61" t="s">
        <v>11</v>
      </c>
      <c r="C6" s="60">
        <f>安装工程量清单明细表!N58</f>
        <v>2465.7323</v>
      </c>
      <c r="D6" s="60"/>
    </row>
    <row r="7" ht="48" customHeight="1" spans="1:4">
      <c r="A7" s="60" t="s">
        <v>12</v>
      </c>
      <c r="B7" s="61" t="s">
        <v>13</v>
      </c>
      <c r="C7" s="60">
        <f>土建工程量清单明细表!N17</f>
        <v>176097.9891</v>
      </c>
      <c r="D7" s="60"/>
    </row>
    <row r="8" ht="48" customHeight="1" spans="1:4">
      <c r="A8" s="60" t="s">
        <v>14</v>
      </c>
      <c r="B8" s="61" t="s">
        <v>15</v>
      </c>
      <c r="C8" s="60">
        <f>措施项目清单!F12</f>
        <v>95000</v>
      </c>
      <c r="D8" s="60"/>
    </row>
    <row r="9" ht="48" customHeight="1" spans="1:4">
      <c r="A9" s="60" t="s">
        <v>16</v>
      </c>
      <c r="B9" s="61" t="s">
        <v>17</v>
      </c>
      <c r="C9" s="60">
        <f>(C7+C6+C5+C4)*9%</f>
        <v>83915.0534601</v>
      </c>
      <c r="D9" s="62" t="s">
        <v>18</v>
      </c>
    </row>
    <row r="10" ht="48" customHeight="1" spans="1:4">
      <c r="A10" s="60" t="s">
        <v>19</v>
      </c>
      <c r="B10" s="61" t="s">
        <v>20</v>
      </c>
      <c r="C10" s="60">
        <f>SUM(C4:C9)</f>
        <v>1111304.5363501</v>
      </c>
      <c r="D10" s="60"/>
    </row>
    <row r="11" ht="48" customHeight="1" spans="1:4">
      <c r="A11" s="60"/>
      <c r="B11" s="60"/>
      <c r="C11" s="60"/>
      <c r="D11" s="60"/>
    </row>
    <row r="12" customHeight="1" spans="1:4">
      <c r="A12" s="63" t="s">
        <v>21</v>
      </c>
      <c r="B12" s="63"/>
      <c r="C12" s="63"/>
      <c r="D12" s="63"/>
    </row>
  </sheetData>
  <mergeCells count="4">
    <mergeCell ref="A1:D1"/>
    <mergeCell ref="E1:H1"/>
    <mergeCell ref="A2:D2"/>
    <mergeCell ref="A12:D1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view="pageBreakPreview" zoomScaleNormal="100" zoomScaleSheetLayoutView="100" workbookViewId="0">
      <selection activeCell="D4" sqref="D4"/>
    </sheetView>
  </sheetViews>
  <sheetFormatPr defaultColWidth="7.875" defaultRowHeight="12" outlineLevelRow="5" outlineLevelCol="1"/>
  <cols>
    <col min="1" max="1" width="17.25" style="51" customWidth="1"/>
    <col min="2" max="2" width="79.5" style="52" customWidth="1"/>
    <col min="3" max="16384" width="7.875" style="51"/>
  </cols>
  <sheetData>
    <row r="1" ht="31.5" customHeight="1" spans="1:2">
      <c r="A1" s="53" t="s">
        <v>22</v>
      </c>
      <c r="B1" s="53"/>
    </row>
    <row r="2" ht="24.95" customHeight="1" spans="1:2">
      <c r="A2" s="54" t="s">
        <v>1</v>
      </c>
      <c r="B2" s="54"/>
    </row>
    <row r="3" ht="150" customHeight="1" spans="1:2">
      <c r="A3" s="55" t="s">
        <v>23</v>
      </c>
      <c r="B3" s="56" t="s">
        <v>24</v>
      </c>
    </row>
    <row r="4" ht="188.1" customHeight="1" spans="1:2">
      <c r="A4" s="55" t="s">
        <v>25</v>
      </c>
      <c r="B4" s="56" t="s">
        <v>26</v>
      </c>
    </row>
    <row r="5" ht="114" customHeight="1" spans="1:2">
      <c r="A5" s="55" t="s">
        <v>27</v>
      </c>
      <c r="B5" s="56" t="s">
        <v>28</v>
      </c>
    </row>
    <row r="6" ht="24.95" customHeight="1" spans="1:2">
      <c r="A6" s="56"/>
      <c r="B6" s="56"/>
    </row>
  </sheetData>
  <mergeCells count="2">
    <mergeCell ref="A1:B1"/>
    <mergeCell ref="A2:B2"/>
  </mergeCells>
  <printOptions horizontalCentered="1"/>
  <pageMargins left="0.118055555555556" right="0.118055555555556" top="0.393055555555556" bottom="0.118055555555556"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73"/>
  <sheetViews>
    <sheetView view="pageBreakPreview" zoomScaleNormal="100" zoomScaleSheetLayoutView="100" workbookViewId="0">
      <pane ySplit="6" topLeftCell="A55" activePane="bottomLeft" state="frozen"/>
      <selection/>
      <selection pane="bottomLeft" activeCell="H56" sqref="H56"/>
    </sheetView>
  </sheetViews>
  <sheetFormatPr defaultColWidth="9" defaultRowHeight="13.5"/>
  <cols>
    <col min="1" max="1" width="5.125" style="19" customWidth="1"/>
    <col min="2" max="2" width="9.625" style="19" customWidth="1"/>
    <col min="3" max="3" width="25.75" style="19" customWidth="1"/>
    <col min="4" max="4" width="6.375" style="19" customWidth="1"/>
    <col min="5" max="5" width="8.75" style="19" customWidth="1"/>
    <col min="6" max="6" width="8.125" style="19" customWidth="1"/>
    <col min="7" max="7" width="8.375" style="19" customWidth="1"/>
    <col min="8" max="8" width="13.75" style="19" customWidth="1"/>
    <col min="9" max="9" width="9.375" style="19" customWidth="1"/>
    <col min="10" max="10" width="7.75" style="19" customWidth="1"/>
    <col min="11" max="11" width="10.25" style="19" customWidth="1"/>
    <col min="12" max="12" width="12.25" style="19" customWidth="1"/>
    <col min="13" max="13" width="11.875" style="19" customWidth="1"/>
    <col min="14" max="14" width="10.625" style="19" customWidth="1"/>
    <col min="15" max="15" width="6.375" style="19" customWidth="1"/>
    <col min="16" max="16380" width="9" style="19"/>
    <col min="16381" max="16384" width="9" style="21"/>
  </cols>
  <sheetData>
    <row r="1" s="19" customFormat="1" ht="24.75" spans="1:15">
      <c r="A1" s="22" t="s">
        <v>29</v>
      </c>
      <c r="B1" s="22"/>
      <c r="C1" s="22"/>
      <c r="D1" s="22"/>
      <c r="E1" s="22"/>
      <c r="F1" s="22"/>
      <c r="G1" s="22"/>
      <c r="H1" s="22"/>
      <c r="I1" s="22"/>
      <c r="J1" s="22"/>
      <c r="K1" s="22"/>
      <c r="L1" s="22"/>
      <c r="M1" s="22"/>
      <c r="N1" s="22"/>
      <c r="O1" s="22"/>
    </row>
    <row r="2" s="19" customFormat="1" ht="16.5" spans="1:15">
      <c r="A2" s="23" t="s">
        <v>1</v>
      </c>
      <c r="B2" s="23"/>
      <c r="C2" s="23"/>
      <c r="D2" s="23"/>
      <c r="E2" s="23"/>
      <c r="F2" s="23"/>
      <c r="G2" s="23"/>
      <c r="H2" s="23"/>
      <c r="I2" s="23"/>
      <c r="J2" s="23"/>
      <c r="K2" s="23"/>
      <c r="L2" s="23"/>
      <c r="M2" s="23"/>
      <c r="N2" s="23"/>
      <c r="O2" s="23"/>
    </row>
    <row r="3" s="19" customFormat="1" ht="16.5" spans="1:15">
      <c r="A3" s="24" t="s">
        <v>2</v>
      </c>
      <c r="B3" s="24" t="s">
        <v>3</v>
      </c>
      <c r="C3" s="24" t="s">
        <v>30</v>
      </c>
      <c r="D3" s="24" t="s">
        <v>31</v>
      </c>
      <c r="E3" s="24" t="s">
        <v>32</v>
      </c>
      <c r="F3" s="24" t="s">
        <v>33</v>
      </c>
      <c r="G3" s="24"/>
      <c r="H3" s="24"/>
      <c r="I3" s="24"/>
      <c r="J3" s="24"/>
      <c r="K3" s="24"/>
      <c r="L3" s="24"/>
      <c r="M3" s="24"/>
      <c r="N3" s="24"/>
      <c r="O3" s="24" t="s">
        <v>5</v>
      </c>
    </row>
    <row r="4" s="19" customFormat="1" ht="33" customHeight="1" spans="1:15">
      <c r="A4" s="24"/>
      <c r="B4" s="24"/>
      <c r="C4" s="24"/>
      <c r="D4" s="24"/>
      <c r="E4" s="24"/>
      <c r="F4" s="24" t="s">
        <v>34</v>
      </c>
      <c r="G4" s="24" t="s">
        <v>35</v>
      </c>
      <c r="H4" s="24" t="s">
        <v>36</v>
      </c>
      <c r="I4" s="24" t="s">
        <v>37</v>
      </c>
      <c r="J4" s="24" t="s">
        <v>38</v>
      </c>
      <c r="K4" s="24"/>
      <c r="L4" s="24"/>
      <c r="M4" s="24" t="s">
        <v>39</v>
      </c>
      <c r="N4" s="24" t="s">
        <v>40</v>
      </c>
      <c r="O4" s="24"/>
    </row>
    <row r="5" s="19" customFormat="1" ht="33" spans="1:15">
      <c r="A5" s="24"/>
      <c r="B5" s="24"/>
      <c r="C5" s="24"/>
      <c r="D5" s="24"/>
      <c r="E5" s="24"/>
      <c r="F5" s="24"/>
      <c r="G5" s="24"/>
      <c r="H5" s="24"/>
      <c r="I5" s="24"/>
      <c r="J5" s="24" t="s">
        <v>41</v>
      </c>
      <c r="K5" s="24" t="s">
        <v>42</v>
      </c>
      <c r="L5" s="24" t="s">
        <v>43</v>
      </c>
      <c r="M5" s="24"/>
      <c r="N5" s="24"/>
      <c r="O5" s="24"/>
    </row>
    <row r="6" s="19" customFormat="1" ht="16.5" spans="1:15">
      <c r="A6" s="24"/>
      <c r="B6" s="24"/>
      <c r="C6" s="24"/>
      <c r="D6" s="24"/>
      <c r="E6" s="24"/>
      <c r="F6" s="24">
        <v>1</v>
      </c>
      <c r="G6" s="24">
        <v>2</v>
      </c>
      <c r="H6" s="24" t="s">
        <v>44</v>
      </c>
      <c r="I6" s="24" t="s">
        <v>45</v>
      </c>
      <c r="J6" s="24">
        <v>-1</v>
      </c>
      <c r="K6" s="24">
        <v>-2</v>
      </c>
      <c r="L6" s="24" t="s">
        <v>46</v>
      </c>
      <c r="M6" s="24" t="s">
        <v>47</v>
      </c>
      <c r="N6" s="24" t="s">
        <v>48</v>
      </c>
      <c r="O6" s="24"/>
    </row>
    <row r="7" s="20" customFormat="1" ht="14.25" spans="1:15">
      <c r="A7" s="36" t="s">
        <v>6</v>
      </c>
      <c r="B7" s="37" t="s">
        <v>7</v>
      </c>
      <c r="C7" s="37"/>
      <c r="D7" s="38"/>
      <c r="E7" s="38"/>
      <c r="F7" s="38"/>
      <c r="G7" s="39"/>
      <c r="H7" s="40"/>
      <c r="I7" s="39"/>
      <c r="J7" s="38"/>
      <c r="K7" s="39"/>
      <c r="L7" s="39"/>
      <c r="M7" s="49"/>
      <c r="N7" s="40">
        <f>SUM(N8:N16)</f>
        <v>127217.28775</v>
      </c>
      <c r="O7" s="40">
        <v>0</v>
      </c>
    </row>
    <row r="8" s="20" customFormat="1" ht="123.75" outlineLevel="1" spans="1:15">
      <c r="A8" s="41">
        <v>1</v>
      </c>
      <c r="B8" s="42" t="s">
        <v>49</v>
      </c>
      <c r="C8" s="42" t="s">
        <v>50</v>
      </c>
      <c r="D8" s="43" t="s">
        <v>51</v>
      </c>
      <c r="E8" s="44">
        <f>0.45*82.5*0.5</f>
        <v>18.5625</v>
      </c>
      <c r="F8" s="28">
        <v>85</v>
      </c>
      <c r="G8" s="29">
        <v>260</v>
      </c>
      <c r="H8" s="29">
        <f>(G8+F8)*0.06</f>
        <v>20.7</v>
      </c>
      <c r="I8" s="29">
        <f t="shared" ref="I8:I14" si="0">H8+G8+F8</f>
        <v>365.7</v>
      </c>
      <c r="J8" s="29">
        <v>0</v>
      </c>
      <c r="K8" s="29">
        <v>0</v>
      </c>
      <c r="L8" s="29">
        <f t="shared" ref="L8:L14" si="1">J8*K8</f>
        <v>0</v>
      </c>
      <c r="M8" s="29">
        <f t="shared" ref="M8:M14" si="2">L8+I8</f>
        <v>365.7</v>
      </c>
      <c r="N8" s="29">
        <f t="shared" ref="N8:N14" si="3">M8*E8</f>
        <v>6788.30625</v>
      </c>
      <c r="O8" s="34"/>
    </row>
    <row r="9" s="19" customFormat="1" ht="78.75" outlineLevel="1" spans="1:15">
      <c r="A9" s="41">
        <v>2</v>
      </c>
      <c r="B9" s="42" t="s">
        <v>52</v>
      </c>
      <c r="C9" s="42" t="s">
        <v>53</v>
      </c>
      <c r="D9" s="43" t="s">
        <v>54</v>
      </c>
      <c r="E9" s="45">
        <v>82.5</v>
      </c>
      <c r="F9" s="28">
        <v>78</v>
      </c>
      <c r="G9" s="29">
        <v>35</v>
      </c>
      <c r="H9" s="29">
        <f>(G9+F9)*0.06</f>
        <v>6.78</v>
      </c>
      <c r="I9" s="29">
        <f t="shared" si="0"/>
        <v>119.78</v>
      </c>
      <c r="J9" s="29">
        <v>1.05</v>
      </c>
      <c r="K9" s="29">
        <v>96.5</v>
      </c>
      <c r="L9" s="29">
        <f t="shared" si="1"/>
        <v>101.325</v>
      </c>
      <c r="M9" s="29">
        <f t="shared" si="2"/>
        <v>221.105</v>
      </c>
      <c r="N9" s="29">
        <f t="shared" si="3"/>
        <v>18241.1625</v>
      </c>
      <c r="O9" s="34"/>
    </row>
    <row r="10" s="19" customFormat="1" ht="78.75" outlineLevel="1" spans="1:15">
      <c r="A10" s="41">
        <v>3</v>
      </c>
      <c r="B10" s="42" t="s">
        <v>55</v>
      </c>
      <c r="C10" s="42" t="s">
        <v>56</v>
      </c>
      <c r="D10" s="43" t="s">
        <v>54</v>
      </c>
      <c r="E10" s="45">
        <v>24.9</v>
      </c>
      <c r="F10" s="28">
        <v>49</v>
      </c>
      <c r="G10" s="29">
        <v>22</v>
      </c>
      <c r="H10" s="29">
        <f>(G10+F10)*0.06</f>
        <v>4.26</v>
      </c>
      <c r="I10" s="29">
        <f t="shared" si="0"/>
        <v>75.26</v>
      </c>
      <c r="J10" s="29">
        <v>1.05</v>
      </c>
      <c r="K10" s="29">
        <v>28.6</v>
      </c>
      <c r="L10" s="29">
        <f t="shared" si="1"/>
        <v>30.03</v>
      </c>
      <c r="M10" s="29">
        <f t="shared" si="2"/>
        <v>105.29</v>
      </c>
      <c r="N10" s="29">
        <f t="shared" si="3"/>
        <v>2621.721</v>
      </c>
      <c r="O10" s="34"/>
    </row>
    <row r="11" s="19" customFormat="1" ht="112.5" outlineLevel="1" spans="1:15">
      <c r="A11" s="41">
        <v>4</v>
      </c>
      <c r="B11" s="42" t="s">
        <v>57</v>
      </c>
      <c r="C11" s="42" t="s">
        <v>58</v>
      </c>
      <c r="D11" s="43" t="s">
        <v>54</v>
      </c>
      <c r="E11" s="45">
        <v>76.4</v>
      </c>
      <c r="F11" s="28">
        <v>98</v>
      </c>
      <c r="G11" s="29">
        <v>35</v>
      </c>
      <c r="H11" s="29">
        <f>(G11+F11)*0.06</f>
        <v>7.98</v>
      </c>
      <c r="I11" s="29">
        <f t="shared" si="0"/>
        <v>140.98</v>
      </c>
      <c r="J11" s="29">
        <v>1.05</v>
      </c>
      <c r="K11" s="29">
        <v>36.8</v>
      </c>
      <c r="L11" s="29">
        <f t="shared" si="1"/>
        <v>38.64</v>
      </c>
      <c r="M11" s="29">
        <f t="shared" si="2"/>
        <v>179.62</v>
      </c>
      <c r="N11" s="29">
        <f t="shared" si="3"/>
        <v>13722.968</v>
      </c>
      <c r="O11" s="34"/>
    </row>
    <row r="12" s="19" customFormat="1" ht="90" outlineLevel="1" spans="1:15">
      <c r="A12" s="41">
        <v>5</v>
      </c>
      <c r="B12" s="42" t="s">
        <v>59</v>
      </c>
      <c r="C12" s="42" t="s">
        <v>60</v>
      </c>
      <c r="D12" s="43" t="s">
        <v>54</v>
      </c>
      <c r="E12" s="45">
        <v>345</v>
      </c>
      <c r="F12" s="28">
        <v>9.5</v>
      </c>
      <c r="G12" s="29">
        <v>1.2</v>
      </c>
      <c r="H12" s="29">
        <f>(G12+F12)*0.06</f>
        <v>0.642</v>
      </c>
      <c r="I12" s="29">
        <f t="shared" si="0"/>
        <v>11.342</v>
      </c>
      <c r="J12" s="29">
        <v>0</v>
      </c>
      <c r="K12" s="29">
        <v>0</v>
      </c>
      <c r="L12" s="29">
        <f t="shared" si="1"/>
        <v>0</v>
      </c>
      <c r="M12" s="29">
        <f t="shared" si="2"/>
        <v>11.342</v>
      </c>
      <c r="N12" s="29">
        <f t="shared" si="3"/>
        <v>3912.99</v>
      </c>
      <c r="O12" s="34"/>
    </row>
    <row r="13" s="19" customFormat="1" ht="112.5" outlineLevel="1" spans="1:15">
      <c r="A13" s="41">
        <v>6</v>
      </c>
      <c r="B13" s="42" t="s">
        <v>61</v>
      </c>
      <c r="C13" s="42" t="s">
        <v>62</v>
      </c>
      <c r="D13" s="43" t="s">
        <v>54</v>
      </c>
      <c r="E13" s="45">
        <f>(159+10)*6</f>
        <v>1014</v>
      </c>
      <c r="F13" s="28">
        <v>11</v>
      </c>
      <c r="G13" s="29">
        <v>2.5</v>
      </c>
      <c r="H13" s="29">
        <f t="shared" ref="H13:H44" si="4">(G13+F13)*0.06</f>
        <v>0.81</v>
      </c>
      <c r="I13" s="29">
        <f t="shared" si="0"/>
        <v>14.31</v>
      </c>
      <c r="J13" s="29">
        <v>1.05</v>
      </c>
      <c r="K13" s="29">
        <v>56</v>
      </c>
      <c r="L13" s="29">
        <f t="shared" si="1"/>
        <v>58.8</v>
      </c>
      <c r="M13" s="29">
        <f t="shared" si="2"/>
        <v>73.11</v>
      </c>
      <c r="N13" s="29">
        <f t="shared" si="3"/>
        <v>74133.54</v>
      </c>
      <c r="O13" s="34"/>
    </row>
    <row r="14" s="19" customFormat="1" ht="112.5" outlineLevel="1" spans="1:15">
      <c r="A14" s="41">
        <v>7</v>
      </c>
      <c r="B14" s="42" t="s">
        <v>63</v>
      </c>
      <c r="C14" s="42" t="s">
        <v>64</v>
      </c>
      <c r="D14" s="43" t="s">
        <v>65</v>
      </c>
      <c r="E14" s="45">
        <v>6</v>
      </c>
      <c r="F14" s="28">
        <v>835</v>
      </c>
      <c r="G14" s="29">
        <v>155</v>
      </c>
      <c r="H14" s="29">
        <f t="shared" si="4"/>
        <v>59.4</v>
      </c>
      <c r="I14" s="29">
        <f t="shared" si="0"/>
        <v>1049.4</v>
      </c>
      <c r="J14" s="29">
        <v>0</v>
      </c>
      <c r="K14" s="29">
        <v>0</v>
      </c>
      <c r="L14" s="29">
        <f t="shared" si="1"/>
        <v>0</v>
      </c>
      <c r="M14" s="29">
        <f t="shared" si="2"/>
        <v>1049.4</v>
      </c>
      <c r="N14" s="29">
        <f t="shared" si="3"/>
        <v>6296.4</v>
      </c>
      <c r="O14" s="34"/>
    </row>
    <row r="15" s="19" customFormat="1" ht="67.5" outlineLevel="1" spans="1:15">
      <c r="A15" s="41">
        <v>8</v>
      </c>
      <c r="B15" s="42" t="s">
        <v>66</v>
      </c>
      <c r="C15" s="42" t="s">
        <v>67</v>
      </c>
      <c r="D15" s="43" t="s">
        <v>68</v>
      </c>
      <c r="E15" s="45">
        <v>1</v>
      </c>
      <c r="F15" s="32">
        <v>360</v>
      </c>
      <c r="G15" s="29">
        <v>45</v>
      </c>
      <c r="H15" s="29">
        <f t="shared" si="4"/>
        <v>24.3</v>
      </c>
      <c r="I15" s="29">
        <f t="shared" ref="I15:I20" si="5">H15+G15+F15</f>
        <v>429.3</v>
      </c>
      <c r="J15" s="29">
        <v>0</v>
      </c>
      <c r="K15" s="29">
        <v>0</v>
      </c>
      <c r="L15" s="29">
        <f t="shared" ref="L15:L20" si="6">J15*K15</f>
        <v>0</v>
      </c>
      <c r="M15" s="29">
        <f t="shared" ref="M15:M20" si="7">L15+I15</f>
        <v>429.3</v>
      </c>
      <c r="N15" s="29">
        <f t="shared" ref="N15:N20" si="8">M15*E15</f>
        <v>429.3</v>
      </c>
      <c r="O15" s="34"/>
    </row>
    <row r="16" s="19" customFormat="1" ht="112.5" outlineLevel="1" spans="1:15">
      <c r="A16" s="41">
        <v>9</v>
      </c>
      <c r="B16" s="42" t="s">
        <v>69</v>
      </c>
      <c r="C16" s="42" t="s">
        <v>70</v>
      </c>
      <c r="D16" s="43" t="s">
        <v>68</v>
      </c>
      <c r="E16" s="45">
        <v>1</v>
      </c>
      <c r="F16" s="32">
        <v>450</v>
      </c>
      <c r="G16" s="29">
        <v>65</v>
      </c>
      <c r="H16" s="29">
        <f t="shared" si="4"/>
        <v>30.9</v>
      </c>
      <c r="I16" s="29">
        <f t="shared" si="5"/>
        <v>545.9</v>
      </c>
      <c r="J16" s="29">
        <v>1</v>
      </c>
      <c r="K16" s="29">
        <v>525</v>
      </c>
      <c r="L16" s="29">
        <f t="shared" si="6"/>
        <v>525</v>
      </c>
      <c r="M16" s="29">
        <f t="shared" si="7"/>
        <v>1070.9</v>
      </c>
      <c r="N16" s="29">
        <f t="shared" si="8"/>
        <v>1070.9</v>
      </c>
      <c r="O16" s="34"/>
    </row>
    <row r="17" s="19" customFormat="1" ht="16.5" outlineLevel="1" spans="1:15">
      <c r="A17" s="41"/>
      <c r="B17" s="32"/>
      <c r="C17" s="46"/>
      <c r="D17" s="32"/>
      <c r="E17" s="28"/>
      <c r="F17" s="32"/>
      <c r="G17" s="29"/>
      <c r="H17" s="29"/>
      <c r="I17" s="29"/>
      <c r="J17" s="29"/>
      <c r="K17" s="29"/>
      <c r="L17" s="29"/>
      <c r="M17" s="29"/>
      <c r="N17" s="29"/>
      <c r="O17" s="34"/>
    </row>
    <row r="18" s="20" customFormat="1" ht="22.5" spans="1:15">
      <c r="A18" s="36" t="s">
        <v>8</v>
      </c>
      <c r="B18" s="37" t="s">
        <v>9</v>
      </c>
      <c r="C18" s="37"/>
      <c r="D18" s="38"/>
      <c r="E18" s="47"/>
      <c r="F18" s="32"/>
      <c r="G18" s="29"/>
      <c r="H18" s="29"/>
      <c r="I18" s="29"/>
      <c r="J18" s="29"/>
      <c r="K18" s="29"/>
      <c r="L18" s="29"/>
      <c r="M18" s="29"/>
      <c r="N18" s="40">
        <f>SUM(N19:N56)</f>
        <v>626608.47374</v>
      </c>
      <c r="O18" s="34"/>
    </row>
    <row r="19" s="20" customFormat="1" ht="78.75" outlineLevel="1" spans="1:15">
      <c r="A19" s="41">
        <v>1</v>
      </c>
      <c r="B19" s="42" t="s">
        <v>71</v>
      </c>
      <c r="C19" s="42" t="s">
        <v>72</v>
      </c>
      <c r="D19" s="43" t="s">
        <v>51</v>
      </c>
      <c r="E19" s="44">
        <f>(16.7+12.9+3.4+5.8)*(0.5+0.2+0.5+0.3*2)*0.2</f>
        <v>13.968</v>
      </c>
      <c r="F19" s="28">
        <v>198</v>
      </c>
      <c r="G19" s="29">
        <v>110</v>
      </c>
      <c r="H19" s="29">
        <f t="shared" si="4"/>
        <v>18.48</v>
      </c>
      <c r="I19" s="29">
        <f t="shared" si="5"/>
        <v>326.48</v>
      </c>
      <c r="J19" s="29">
        <v>0</v>
      </c>
      <c r="K19" s="29">
        <v>0</v>
      </c>
      <c r="L19" s="29">
        <f t="shared" si="6"/>
        <v>0</v>
      </c>
      <c r="M19" s="29">
        <f t="shared" si="7"/>
        <v>326.48</v>
      </c>
      <c r="N19" s="29">
        <f t="shared" si="8"/>
        <v>4560.27264</v>
      </c>
      <c r="O19" s="34"/>
    </row>
    <row r="20" s="20" customFormat="1" ht="78.75" outlineLevel="1" spans="1:15">
      <c r="A20" s="41">
        <v>2</v>
      </c>
      <c r="B20" s="42" t="s">
        <v>73</v>
      </c>
      <c r="C20" s="42" t="s">
        <v>74</v>
      </c>
      <c r="D20" s="43" t="s">
        <v>51</v>
      </c>
      <c r="E20" s="44">
        <f>(16.7+12.9+3.4+5.8)*(0.5+0.2+0.5+0.3*2)*0.2</f>
        <v>13.968</v>
      </c>
      <c r="F20" s="28">
        <v>185</v>
      </c>
      <c r="G20" s="29">
        <v>45</v>
      </c>
      <c r="H20" s="29">
        <f t="shared" si="4"/>
        <v>13.8</v>
      </c>
      <c r="I20" s="29">
        <f t="shared" si="5"/>
        <v>243.8</v>
      </c>
      <c r="J20" s="29">
        <v>1.05</v>
      </c>
      <c r="K20" s="29">
        <v>520</v>
      </c>
      <c r="L20" s="29">
        <f t="shared" si="6"/>
        <v>546</v>
      </c>
      <c r="M20" s="29">
        <f t="shared" si="7"/>
        <v>789.8</v>
      </c>
      <c r="N20" s="29">
        <f t="shared" si="8"/>
        <v>11031.9264</v>
      </c>
      <c r="O20" s="34"/>
    </row>
    <row r="21" s="20" customFormat="1" ht="123.75" outlineLevel="1" spans="1:15">
      <c r="A21" s="41">
        <v>3</v>
      </c>
      <c r="B21" s="42" t="s">
        <v>49</v>
      </c>
      <c r="C21" s="42" t="s">
        <v>50</v>
      </c>
      <c r="D21" s="43" t="s">
        <v>51</v>
      </c>
      <c r="E21" s="44">
        <f>(33.3+10.6)*(0.5+0.2+0.5+0.2*2)*(1.1-0.2)</f>
        <v>63.216</v>
      </c>
      <c r="F21" s="28">
        <v>85</v>
      </c>
      <c r="G21" s="29">
        <v>260</v>
      </c>
      <c r="H21" s="29">
        <f t="shared" si="4"/>
        <v>20.7</v>
      </c>
      <c r="I21" s="29">
        <f t="shared" ref="I21:I45" si="9">H21+G21+F21</f>
        <v>365.7</v>
      </c>
      <c r="J21" s="29">
        <v>0</v>
      </c>
      <c r="K21" s="29">
        <v>0</v>
      </c>
      <c r="L21" s="29">
        <f t="shared" ref="L21:L45" si="10">J21*K21</f>
        <v>0</v>
      </c>
      <c r="M21" s="29">
        <f t="shared" ref="M21:M45" si="11">L21+I21</f>
        <v>365.7</v>
      </c>
      <c r="N21" s="29">
        <f t="shared" ref="N21:N45" si="12">M21*E21</f>
        <v>23118.0912</v>
      </c>
      <c r="O21" s="34"/>
    </row>
    <row r="22" s="20" customFormat="1" ht="78.75" outlineLevel="1" spans="1:15">
      <c r="A22" s="41">
        <v>4</v>
      </c>
      <c r="B22" s="42" t="s">
        <v>75</v>
      </c>
      <c r="C22" s="42" t="s">
        <v>76</v>
      </c>
      <c r="D22" s="43" t="s">
        <v>65</v>
      </c>
      <c r="E22" s="45">
        <v>6</v>
      </c>
      <c r="F22" s="28">
        <v>8550</v>
      </c>
      <c r="G22" s="29">
        <v>450</v>
      </c>
      <c r="H22" s="29">
        <f t="shared" si="4"/>
        <v>540</v>
      </c>
      <c r="I22" s="29">
        <f t="shared" si="9"/>
        <v>9540</v>
      </c>
      <c r="J22" s="29">
        <v>0</v>
      </c>
      <c r="K22" s="29">
        <v>0</v>
      </c>
      <c r="L22" s="29">
        <f t="shared" si="10"/>
        <v>0</v>
      </c>
      <c r="M22" s="29">
        <f t="shared" si="11"/>
        <v>9540</v>
      </c>
      <c r="N22" s="29">
        <f t="shared" si="12"/>
        <v>57240</v>
      </c>
      <c r="O22" s="34"/>
    </row>
    <row r="23" s="20" customFormat="1" ht="90" outlineLevel="1" spans="1:15">
      <c r="A23" s="41">
        <v>5</v>
      </c>
      <c r="B23" s="42" t="s">
        <v>77</v>
      </c>
      <c r="C23" s="42" t="s">
        <v>78</v>
      </c>
      <c r="D23" s="43" t="s">
        <v>54</v>
      </c>
      <c r="E23" s="45">
        <v>29.04</v>
      </c>
      <c r="F23" s="28">
        <v>115</v>
      </c>
      <c r="G23" s="29">
        <v>32</v>
      </c>
      <c r="H23" s="29">
        <f t="shared" si="4"/>
        <v>8.82</v>
      </c>
      <c r="I23" s="29">
        <f t="shared" si="9"/>
        <v>155.82</v>
      </c>
      <c r="J23" s="29">
        <v>0</v>
      </c>
      <c r="K23" s="29">
        <v>0</v>
      </c>
      <c r="L23" s="29">
        <f t="shared" si="10"/>
        <v>0</v>
      </c>
      <c r="M23" s="29">
        <f t="shared" si="11"/>
        <v>155.82</v>
      </c>
      <c r="N23" s="29">
        <f t="shared" si="12"/>
        <v>4525.0128</v>
      </c>
      <c r="O23" s="34"/>
    </row>
    <row r="24" s="20" customFormat="1" ht="90" outlineLevel="1" spans="1:15">
      <c r="A24" s="41">
        <v>6</v>
      </c>
      <c r="B24" s="42" t="s">
        <v>77</v>
      </c>
      <c r="C24" s="42" t="s">
        <v>79</v>
      </c>
      <c r="D24" s="43" t="s">
        <v>54</v>
      </c>
      <c r="E24" s="45">
        <f>20.9+40.6</f>
        <v>61.5</v>
      </c>
      <c r="F24" s="28">
        <v>45</v>
      </c>
      <c r="G24" s="29">
        <v>16</v>
      </c>
      <c r="H24" s="29">
        <f t="shared" si="4"/>
        <v>3.66</v>
      </c>
      <c r="I24" s="29">
        <f t="shared" si="9"/>
        <v>64.66</v>
      </c>
      <c r="J24" s="29">
        <v>0</v>
      </c>
      <c r="K24" s="29">
        <v>0</v>
      </c>
      <c r="L24" s="29">
        <f t="shared" si="10"/>
        <v>0</v>
      </c>
      <c r="M24" s="29">
        <f t="shared" si="11"/>
        <v>64.66</v>
      </c>
      <c r="N24" s="29">
        <f t="shared" si="12"/>
        <v>3976.59</v>
      </c>
      <c r="O24" s="34"/>
    </row>
    <row r="25" s="20" customFormat="1" ht="90" outlineLevel="1" spans="1:15">
      <c r="A25" s="41">
        <v>7</v>
      </c>
      <c r="B25" s="42" t="s">
        <v>77</v>
      </c>
      <c r="C25" s="42" t="s">
        <v>80</v>
      </c>
      <c r="D25" s="43" t="s">
        <v>54</v>
      </c>
      <c r="E25" s="45">
        <v>29.5</v>
      </c>
      <c r="F25" s="28">
        <v>21</v>
      </c>
      <c r="G25" s="29">
        <v>3</v>
      </c>
      <c r="H25" s="29">
        <f t="shared" si="4"/>
        <v>1.44</v>
      </c>
      <c r="I25" s="29">
        <f t="shared" si="9"/>
        <v>25.44</v>
      </c>
      <c r="J25" s="29">
        <v>0</v>
      </c>
      <c r="K25" s="29">
        <v>0</v>
      </c>
      <c r="L25" s="29">
        <f t="shared" si="10"/>
        <v>0</v>
      </c>
      <c r="M25" s="29">
        <f t="shared" si="11"/>
        <v>25.44</v>
      </c>
      <c r="N25" s="29">
        <f t="shared" si="12"/>
        <v>750.48</v>
      </c>
      <c r="O25" s="34"/>
    </row>
    <row r="26" s="20" customFormat="1" ht="90" outlineLevel="1" spans="1:15">
      <c r="A26" s="41">
        <v>8</v>
      </c>
      <c r="B26" s="42" t="s">
        <v>77</v>
      </c>
      <c r="C26" s="42" t="s">
        <v>81</v>
      </c>
      <c r="D26" s="43" t="s">
        <v>54</v>
      </c>
      <c r="E26" s="45">
        <v>13.8</v>
      </c>
      <c r="F26" s="28">
        <v>13</v>
      </c>
      <c r="G26" s="29">
        <v>1.5</v>
      </c>
      <c r="H26" s="29">
        <f t="shared" si="4"/>
        <v>0.87</v>
      </c>
      <c r="I26" s="29">
        <f t="shared" si="9"/>
        <v>15.37</v>
      </c>
      <c r="J26" s="29">
        <v>0</v>
      </c>
      <c r="K26" s="29">
        <v>0</v>
      </c>
      <c r="L26" s="29">
        <f t="shared" si="10"/>
        <v>0</v>
      </c>
      <c r="M26" s="29">
        <f t="shared" si="11"/>
        <v>15.37</v>
      </c>
      <c r="N26" s="29">
        <f t="shared" si="12"/>
        <v>212.106</v>
      </c>
      <c r="O26" s="34"/>
    </row>
    <row r="27" s="20" customFormat="1" ht="90" outlineLevel="1" spans="1:15">
      <c r="A27" s="41">
        <v>9</v>
      </c>
      <c r="B27" s="42" t="s">
        <v>77</v>
      </c>
      <c r="C27" s="42" t="s">
        <v>82</v>
      </c>
      <c r="D27" s="43" t="s">
        <v>54</v>
      </c>
      <c r="E27" s="45">
        <v>49.2</v>
      </c>
      <c r="F27" s="28">
        <v>8.5</v>
      </c>
      <c r="G27" s="29">
        <v>1.5</v>
      </c>
      <c r="H27" s="29">
        <f t="shared" si="4"/>
        <v>0.6</v>
      </c>
      <c r="I27" s="29">
        <f t="shared" si="9"/>
        <v>10.6</v>
      </c>
      <c r="J27" s="29">
        <v>0</v>
      </c>
      <c r="K27" s="29">
        <v>0</v>
      </c>
      <c r="L27" s="29">
        <f t="shared" si="10"/>
        <v>0</v>
      </c>
      <c r="M27" s="29">
        <f t="shared" si="11"/>
        <v>10.6</v>
      </c>
      <c r="N27" s="29">
        <f t="shared" si="12"/>
        <v>521.52</v>
      </c>
      <c r="O27" s="34"/>
    </row>
    <row r="28" s="20" customFormat="1" ht="67.5" outlineLevel="1" spans="1:15">
      <c r="A28" s="41">
        <v>10</v>
      </c>
      <c r="B28" s="42" t="s">
        <v>83</v>
      </c>
      <c r="C28" s="42" t="s">
        <v>84</v>
      </c>
      <c r="D28" s="43" t="s">
        <v>68</v>
      </c>
      <c r="E28" s="45">
        <v>12</v>
      </c>
      <c r="F28" s="28">
        <v>22</v>
      </c>
      <c r="G28" s="29">
        <v>2</v>
      </c>
      <c r="H28" s="29">
        <f t="shared" si="4"/>
        <v>1.44</v>
      </c>
      <c r="I28" s="29">
        <f t="shared" si="9"/>
        <v>25.44</v>
      </c>
      <c r="J28" s="29">
        <v>0</v>
      </c>
      <c r="K28" s="29">
        <v>0</v>
      </c>
      <c r="L28" s="29">
        <f t="shared" si="10"/>
        <v>0</v>
      </c>
      <c r="M28" s="29">
        <f t="shared" si="11"/>
        <v>25.44</v>
      </c>
      <c r="N28" s="29">
        <f t="shared" si="12"/>
        <v>305.28</v>
      </c>
      <c r="O28" s="34"/>
    </row>
    <row r="29" s="20" customFormat="1" ht="67.5" outlineLevel="1" spans="1:15">
      <c r="A29" s="41">
        <v>11</v>
      </c>
      <c r="B29" s="42" t="s">
        <v>85</v>
      </c>
      <c r="C29" s="42" t="s">
        <v>86</v>
      </c>
      <c r="D29" s="43" t="s">
        <v>68</v>
      </c>
      <c r="E29" s="45">
        <v>6</v>
      </c>
      <c r="F29" s="28">
        <v>28</v>
      </c>
      <c r="G29" s="29">
        <v>2</v>
      </c>
      <c r="H29" s="29">
        <f t="shared" si="4"/>
        <v>1.8</v>
      </c>
      <c r="I29" s="29">
        <f t="shared" si="9"/>
        <v>31.8</v>
      </c>
      <c r="J29" s="29">
        <v>0</v>
      </c>
      <c r="K29" s="29">
        <v>0</v>
      </c>
      <c r="L29" s="29">
        <f t="shared" si="10"/>
        <v>0</v>
      </c>
      <c r="M29" s="29">
        <f t="shared" si="11"/>
        <v>31.8</v>
      </c>
      <c r="N29" s="29">
        <f t="shared" si="12"/>
        <v>190.8</v>
      </c>
      <c r="O29" s="34"/>
    </row>
    <row r="30" s="20" customFormat="1" ht="67.5" outlineLevel="1" spans="1:15">
      <c r="A30" s="41">
        <v>12</v>
      </c>
      <c r="B30" s="42" t="s">
        <v>85</v>
      </c>
      <c r="C30" s="42" t="s">
        <v>87</v>
      </c>
      <c r="D30" s="43" t="s">
        <v>68</v>
      </c>
      <c r="E30" s="45">
        <v>12</v>
      </c>
      <c r="F30" s="28">
        <v>43</v>
      </c>
      <c r="G30" s="29">
        <v>6</v>
      </c>
      <c r="H30" s="29">
        <f t="shared" si="4"/>
        <v>2.94</v>
      </c>
      <c r="I30" s="29">
        <f t="shared" si="9"/>
        <v>51.94</v>
      </c>
      <c r="J30" s="29">
        <v>0</v>
      </c>
      <c r="K30" s="29">
        <v>0</v>
      </c>
      <c r="L30" s="29">
        <f t="shared" si="10"/>
        <v>0</v>
      </c>
      <c r="M30" s="29">
        <f t="shared" si="11"/>
        <v>51.94</v>
      </c>
      <c r="N30" s="29">
        <f t="shared" si="12"/>
        <v>623.28</v>
      </c>
      <c r="O30" s="34"/>
    </row>
    <row r="31" s="20" customFormat="1" ht="67.5" outlineLevel="1" spans="1:15">
      <c r="A31" s="41">
        <v>13</v>
      </c>
      <c r="B31" s="42" t="s">
        <v>88</v>
      </c>
      <c r="C31" s="42" t="s">
        <v>89</v>
      </c>
      <c r="D31" s="43" t="s">
        <v>68</v>
      </c>
      <c r="E31" s="45">
        <v>12</v>
      </c>
      <c r="F31" s="28">
        <v>43</v>
      </c>
      <c r="G31" s="29">
        <v>6</v>
      </c>
      <c r="H31" s="29">
        <f t="shared" si="4"/>
        <v>2.94</v>
      </c>
      <c r="I31" s="29">
        <f t="shared" si="9"/>
        <v>51.94</v>
      </c>
      <c r="J31" s="29">
        <v>0</v>
      </c>
      <c r="K31" s="29">
        <v>0</v>
      </c>
      <c r="L31" s="29">
        <f t="shared" si="10"/>
        <v>0</v>
      </c>
      <c r="M31" s="29">
        <f t="shared" si="11"/>
        <v>51.94</v>
      </c>
      <c r="N31" s="29">
        <f t="shared" si="12"/>
        <v>623.28</v>
      </c>
      <c r="O31" s="34"/>
    </row>
    <row r="32" s="20" customFormat="1" ht="67.5" outlineLevel="1" spans="1:15">
      <c r="A32" s="41">
        <v>14</v>
      </c>
      <c r="B32" s="42" t="s">
        <v>90</v>
      </c>
      <c r="C32" s="42" t="s">
        <v>91</v>
      </c>
      <c r="D32" s="43" t="s">
        <v>68</v>
      </c>
      <c r="E32" s="45">
        <v>12</v>
      </c>
      <c r="F32" s="28">
        <v>43</v>
      </c>
      <c r="G32" s="29">
        <v>6</v>
      </c>
      <c r="H32" s="29">
        <f t="shared" si="4"/>
        <v>2.94</v>
      </c>
      <c r="I32" s="29">
        <f t="shared" si="9"/>
        <v>51.94</v>
      </c>
      <c r="J32" s="29">
        <v>0</v>
      </c>
      <c r="K32" s="29">
        <v>0</v>
      </c>
      <c r="L32" s="29">
        <f t="shared" si="10"/>
        <v>0</v>
      </c>
      <c r="M32" s="29">
        <f t="shared" si="11"/>
        <v>51.94</v>
      </c>
      <c r="N32" s="29">
        <f t="shared" si="12"/>
        <v>623.28</v>
      </c>
      <c r="O32" s="34"/>
    </row>
    <row r="33" s="20" customFormat="1" ht="67.5" outlineLevel="1" spans="1:15">
      <c r="A33" s="41">
        <v>15</v>
      </c>
      <c r="B33" s="42" t="s">
        <v>85</v>
      </c>
      <c r="C33" s="42" t="s">
        <v>92</v>
      </c>
      <c r="D33" s="43" t="s">
        <v>68</v>
      </c>
      <c r="E33" s="45">
        <v>6</v>
      </c>
      <c r="F33" s="28">
        <v>95</v>
      </c>
      <c r="G33" s="29">
        <v>25</v>
      </c>
      <c r="H33" s="29">
        <f t="shared" si="4"/>
        <v>7.2</v>
      </c>
      <c r="I33" s="29">
        <f t="shared" si="9"/>
        <v>127.2</v>
      </c>
      <c r="J33" s="29">
        <v>0</v>
      </c>
      <c r="K33" s="29">
        <v>0</v>
      </c>
      <c r="L33" s="29">
        <f t="shared" si="10"/>
        <v>0</v>
      </c>
      <c r="M33" s="29">
        <f t="shared" si="11"/>
        <v>127.2</v>
      </c>
      <c r="N33" s="29">
        <f t="shared" si="12"/>
        <v>763.2</v>
      </c>
      <c r="O33" s="34"/>
    </row>
    <row r="34" s="20" customFormat="1" ht="112.5" outlineLevel="1" spans="1:15">
      <c r="A34" s="41">
        <v>16</v>
      </c>
      <c r="B34" s="42" t="s">
        <v>93</v>
      </c>
      <c r="C34" s="42" t="s">
        <v>94</v>
      </c>
      <c r="D34" s="43" t="s">
        <v>65</v>
      </c>
      <c r="E34" s="45">
        <v>6</v>
      </c>
      <c r="F34" s="28">
        <v>19850</v>
      </c>
      <c r="G34" s="29">
        <v>1456</v>
      </c>
      <c r="H34" s="29">
        <f t="shared" si="4"/>
        <v>1278.36</v>
      </c>
      <c r="I34" s="29">
        <f t="shared" si="9"/>
        <v>22584.36</v>
      </c>
      <c r="J34" s="29">
        <v>0</v>
      </c>
      <c r="K34" s="29">
        <v>0</v>
      </c>
      <c r="L34" s="29">
        <f t="shared" si="10"/>
        <v>0</v>
      </c>
      <c r="M34" s="29">
        <f t="shared" si="11"/>
        <v>22584.36</v>
      </c>
      <c r="N34" s="29">
        <f t="shared" si="12"/>
        <v>135506.16</v>
      </c>
      <c r="O34" s="34"/>
    </row>
    <row r="35" s="20" customFormat="1" ht="202.5" outlineLevel="1" spans="1:15">
      <c r="A35" s="41">
        <v>17</v>
      </c>
      <c r="B35" s="42" t="s">
        <v>95</v>
      </c>
      <c r="C35" s="42" t="s">
        <v>96</v>
      </c>
      <c r="D35" s="43" t="s">
        <v>54</v>
      </c>
      <c r="E35" s="45">
        <f>83.63+45.79</f>
        <v>129.42</v>
      </c>
      <c r="F35" s="28">
        <v>165</v>
      </c>
      <c r="G35" s="29">
        <v>48</v>
      </c>
      <c r="H35" s="29">
        <f t="shared" si="4"/>
        <v>12.78</v>
      </c>
      <c r="I35" s="29">
        <f t="shared" si="9"/>
        <v>225.78</v>
      </c>
      <c r="J35" s="29">
        <v>1.05</v>
      </c>
      <c r="K35" s="29">
        <v>759.6</v>
      </c>
      <c r="L35" s="29">
        <f t="shared" si="10"/>
        <v>797.58</v>
      </c>
      <c r="M35" s="29">
        <f t="shared" si="11"/>
        <v>1023.36</v>
      </c>
      <c r="N35" s="29">
        <f t="shared" si="12"/>
        <v>132443.2512</v>
      </c>
      <c r="O35" s="34"/>
    </row>
    <row r="36" s="20" customFormat="1" ht="191.25" outlineLevel="1" spans="1:15">
      <c r="A36" s="41">
        <v>18</v>
      </c>
      <c r="B36" s="42" t="s">
        <v>95</v>
      </c>
      <c r="C36" s="42" t="s">
        <v>97</v>
      </c>
      <c r="D36" s="43" t="s">
        <v>54</v>
      </c>
      <c r="E36" s="45">
        <v>61.6</v>
      </c>
      <c r="F36" s="28">
        <v>85</v>
      </c>
      <c r="G36" s="29">
        <v>26</v>
      </c>
      <c r="H36" s="29">
        <f t="shared" si="4"/>
        <v>6.66</v>
      </c>
      <c r="I36" s="29">
        <f t="shared" si="9"/>
        <v>117.66</v>
      </c>
      <c r="J36" s="29">
        <v>1.05</v>
      </c>
      <c r="K36" s="29">
        <v>362.4</v>
      </c>
      <c r="L36" s="29">
        <f t="shared" si="10"/>
        <v>380.52</v>
      </c>
      <c r="M36" s="29">
        <f t="shared" si="11"/>
        <v>498.18</v>
      </c>
      <c r="N36" s="29">
        <f t="shared" si="12"/>
        <v>30687.888</v>
      </c>
      <c r="O36" s="34"/>
    </row>
    <row r="37" s="20" customFormat="1" ht="180" outlineLevel="1" spans="1:15">
      <c r="A37" s="41">
        <v>19</v>
      </c>
      <c r="B37" s="42" t="s">
        <v>95</v>
      </c>
      <c r="C37" s="42" t="s">
        <v>98</v>
      </c>
      <c r="D37" s="43" t="s">
        <v>54</v>
      </c>
      <c r="E37" s="45">
        <v>29.5</v>
      </c>
      <c r="F37" s="28">
        <v>55</v>
      </c>
      <c r="G37" s="29">
        <v>8.5</v>
      </c>
      <c r="H37" s="29">
        <f t="shared" si="4"/>
        <v>3.81</v>
      </c>
      <c r="I37" s="29">
        <f t="shared" si="9"/>
        <v>67.31</v>
      </c>
      <c r="J37" s="29">
        <v>1.05</v>
      </c>
      <c r="K37" s="29">
        <v>152.4</v>
      </c>
      <c r="L37" s="29">
        <f t="shared" si="10"/>
        <v>160.02</v>
      </c>
      <c r="M37" s="29">
        <f t="shared" si="11"/>
        <v>227.33</v>
      </c>
      <c r="N37" s="29">
        <f t="shared" si="12"/>
        <v>6706.235</v>
      </c>
      <c r="O37" s="34"/>
    </row>
    <row r="38" s="20" customFormat="1" ht="168.75" outlineLevel="1" spans="1:15">
      <c r="A38" s="41">
        <v>20</v>
      </c>
      <c r="B38" s="42" t="s">
        <v>99</v>
      </c>
      <c r="C38" s="42" t="s">
        <v>100</v>
      </c>
      <c r="D38" s="43" t="s">
        <v>54</v>
      </c>
      <c r="E38" s="45">
        <v>65.79</v>
      </c>
      <c r="F38" s="28">
        <v>42</v>
      </c>
      <c r="G38" s="29">
        <v>8.5</v>
      </c>
      <c r="H38" s="29">
        <f t="shared" si="4"/>
        <v>3.03</v>
      </c>
      <c r="I38" s="29">
        <f t="shared" si="9"/>
        <v>53.53</v>
      </c>
      <c r="J38" s="29">
        <v>1.05</v>
      </c>
      <c r="K38" s="29">
        <v>128.4</v>
      </c>
      <c r="L38" s="29">
        <f t="shared" si="10"/>
        <v>134.82</v>
      </c>
      <c r="M38" s="29">
        <f t="shared" si="11"/>
        <v>188.35</v>
      </c>
      <c r="N38" s="29">
        <f t="shared" si="12"/>
        <v>12391.5465</v>
      </c>
      <c r="O38" s="34"/>
    </row>
    <row r="39" s="20" customFormat="1" ht="168.75" outlineLevel="1" spans="1:15">
      <c r="A39" s="41">
        <v>21</v>
      </c>
      <c r="B39" s="42" t="s">
        <v>99</v>
      </c>
      <c r="C39" s="42" t="s">
        <v>101</v>
      </c>
      <c r="D39" s="43" t="s">
        <v>54</v>
      </c>
      <c r="E39" s="45">
        <v>18.4</v>
      </c>
      <c r="F39" s="28">
        <v>48</v>
      </c>
      <c r="G39" s="29">
        <v>25</v>
      </c>
      <c r="H39" s="29">
        <f t="shared" si="4"/>
        <v>4.38</v>
      </c>
      <c r="I39" s="29">
        <f t="shared" si="9"/>
        <v>77.38</v>
      </c>
      <c r="J39" s="29">
        <v>1.05</v>
      </c>
      <c r="K39" s="29">
        <v>63.6</v>
      </c>
      <c r="L39" s="29">
        <f t="shared" si="10"/>
        <v>66.78</v>
      </c>
      <c r="M39" s="29">
        <f t="shared" si="11"/>
        <v>144.16</v>
      </c>
      <c r="N39" s="29">
        <f t="shared" si="12"/>
        <v>2652.544</v>
      </c>
      <c r="O39" s="34"/>
    </row>
    <row r="40" s="20" customFormat="1" ht="168.75" outlineLevel="1" spans="1:15">
      <c r="A40" s="41">
        <v>22</v>
      </c>
      <c r="B40" s="42" t="s">
        <v>99</v>
      </c>
      <c r="C40" s="42" t="s">
        <v>102</v>
      </c>
      <c r="D40" s="43" t="s">
        <v>54</v>
      </c>
      <c r="E40" s="45">
        <v>49.2</v>
      </c>
      <c r="F40" s="28">
        <v>35</v>
      </c>
      <c r="G40" s="29">
        <v>7.5</v>
      </c>
      <c r="H40" s="29">
        <f t="shared" si="4"/>
        <v>2.55</v>
      </c>
      <c r="I40" s="29">
        <f>F40+G40+H40</f>
        <v>45.05</v>
      </c>
      <c r="J40" s="29">
        <v>1.05</v>
      </c>
      <c r="K40" s="29">
        <v>24.7</v>
      </c>
      <c r="L40" s="29">
        <f t="shared" si="10"/>
        <v>25.935</v>
      </c>
      <c r="M40" s="29">
        <f t="shared" si="11"/>
        <v>70.985</v>
      </c>
      <c r="N40" s="29">
        <f t="shared" si="12"/>
        <v>3492.462</v>
      </c>
      <c r="O40" s="34"/>
    </row>
    <row r="41" s="20" customFormat="1" ht="168.75" outlineLevel="1" spans="1:15">
      <c r="A41" s="41">
        <v>23</v>
      </c>
      <c r="B41" s="42" t="s">
        <v>103</v>
      </c>
      <c r="C41" s="42" t="s">
        <v>104</v>
      </c>
      <c r="D41" s="43" t="s">
        <v>54</v>
      </c>
      <c r="E41" s="45">
        <v>10.8</v>
      </c>
      <c r="F41" s="28">
        <v>42</v>
      </c>
      <c r="G41" s="29">
        <v>7.5</v>
      </c>
      <c r="H41" s="29">
        <f t="shared" si="4"/>
        <v>2.97</v>
      </c>
      <c r="I41" s="29">
        <f t="shared" si="9"/>
        <v>52.47</v>
      </c>
      <c r="J41" s="29">
        <v>1.05</v>
      </c>
      <c r="K41" s="29">
        <v>41.8</v>
      </c>
      <c r="L41" s="29">
        <f t="shared" si="10"/>
        <v>43.89</v>
      </c>
      <c r="M41" s="29">
        <f t="shared" si="11"/>
        <v>96.36</v>
      </c>
      <c r="N41" s="29">
        <f t="shared" si="12"/>
        <v>1040.688</v>
      </c>
      <c r="O41" s="34"/>
    </row>
    <row r="42" s="20" customFormat="1" ht="180" outlineLevel="1" spans="1:15">
      <c r="A42" s="41">
        <v>24</v>
      </c>
      <c r="B42" s="42" t="s">
        <v>105</v>
      </c>
      <c r="C42" s="42" t="s">
        <v>106</v>
      </c>
      <c r="D42" s="43" t="s">
        <v>54</v>
      </c>
      <c r="E42" s="45">
        <v>105.3</v>
      </c>
      <c r="F42" s="28">
        <v>158</v>
      </c>
      <c r="G42" s="29">
        <v>23</v>
      </c>
      <c r="H42" s="29">
        <f t="shared" si="4"/>
        <v>10.86</v>
      </c>
      <c r="I42" s="29">
        <f t="shared" si="9"/>
        <v>191.86</v>
      </c>
      <c r="J42" s="29">
        <v>1.05</v>
      </c>
      <c r="K42" s="29">
        <v>795.6</v>
      </c>
      <c r="L42" s="29">
        <f t="shared" si="10"/>
        <v>835.38</v>
      </c>
      <c r="M42" s="29">
        <f t="shared" si="11"/>
        <v>1027.24</v>
      </c>
      <c r="N42" s="29">
        <f t="shared" si="12"/>
        <v>108168.372</v>
      </c>
      <c r="O42" s="34"/>
    </row>
    <row r="43" s="20" customFormat="1" ht="191.25" outlineLevel="1" spans="1:15">
      <c r="A43" s="41">
        <v>25</v>
      </c>
      <c r="B43" s="42" t="s">
        <v>107</v>
      </c>
      <c r="C43" s="42" t="s">
        <v>108</v>
      </c>
      <c r="D43" s="43" t="s">
        <v>54</v>
      </c>
      <c r="E43" s="45">
        <v>51.2</v>
      </c>
      <c r="F43" s="28">
        <v>55</v>
      </c>
      <c r="G43" s="29">
        <v>16</v>
      </c>
      <c r="H43" s="29">
        <f t="shared" si="4"/>
        <v>4.26</v>
      </c>
      <c r="I43" s="29">
        <f t="shared" si="9"/>
        <v>75.26</v>
      </c>
      <c r="J43" s="29">
        <v>1.05</v>
      </c>
      <c r="K43" s="29">
        <v>63.6</v>
      </c>
      <c r="L43" s="29">
        <f t="shared" si="10"/>
        <v>66.78</v>
      </c>
      <c r="M43" s="29">
        <f t="shared" si="11"/>
        <v>142.04</v>
      </c>
      <c r="N43" s="29">
        <f t="shared" si="12"/>
        <v>7272.448</v>
      </c>
      <c r="O43" s="34"/>
    </row>
    <row r="44" s="20" customFormat="1" ht="101.25" outlineLevel="1" spans="1:15">
      <c r="A44" s="41">
        <v>26</v>
      </c>
      <c r="B44" s="42" t="s">
        <v>109</v>
      </c>
      <c r="C44" s="42" t="s">
        <v>110</v>
      </c>
      <c r="D44" s="43" t="s">
        <v>68</v>
      </c>
      <c r="E44" s="45">
        <v>6</v>
      </c>
      <c r="F44" s="28">
        <v>235</v>
      </c>
      <c r="G44" s="29">
        <v>22</v>
      </c>
      <c r="H44" s="29">
        <f t="shared" si="4"/>
        <v>15.42</v>
      </c>
      <c r="I44" s="29">
        <f t="shared" si="9"/>
        <v>272.42</v>
      </c>
      <c r="J44" s="29">
        <v>1</v>
      </c>
      <c r="K44" s="29">
        <v>693.6</v>
      </c>
      <c r="L44" s="29">
        <f t="shared" si="10"/>
        <v>693.6</v>
      </c>
      <c r="M44" s="29">
        <f t="shared" si="11"/>
        <v>966.02</v>
      </c>
      <c r="N44" s="29">
        <f t="shared" si="12"/>
        <v>5796.12</v>
      </c>
      <c r="O44" s="34"/>
    </row>
    <row r="45" s="20" customFormat="1" ht="101.25" outlineLevel="1" spans="1:15">
      <c r="A45" s="41">
        <v>27</v>
      </c>
      <c r="B45" s="42" t="s">
        <v>111</v>
      </c>
      <c r="C45" s="42" t="s">
        <v>112</v>
      </c>
      <c r="D45" s="43" t="s">
        <v>68</v>
      </c>
      <c r="E45" s="45">
        <v>12</v>
      </c>
      <c r="F45" s="28">
        <v>198</v>
      </c>
      <c r="G45" s="29">
        <v>21</v>
      </c>
      <c r="H45" s="29">
        <f t="shared" ref="H45:H68" si="13">(G45+F45)*0.06</f>
        <v>13.14</v>
      </c>
      <c r="I45" s="29">
        <f t="shared" si="9"/>
        <v>232.14</v>
      </c>
      <c r="J45" s="29">
        <v>1</v>
      </c>
      <c r="K45" s="29">
        <v>261.6</v>
      </c>
      <c r="L45" s="29">
        <f t="shared" si="10"/>
        <v>261.6</v>
      </c>
      <c r="M45" s="29">
        <f t="shared" si="11"/>
        <v>493.74</v>
      </c>
      <c r="N45" s="29">
        <f t="shared" si="12"/>
        <v>5924.88</v>
      </c>
      <c r="O45" s="34"/>
    </row>
    <row r="46" s="20" customFormat="1" ht="101.25" outlineLevel="1" spans="1:15">
      <c r="A46" s="41">
        <v>28</v>
      </c>
      <c r="B46" s="42" t="s">
        <v>113</v>
      </c>
      <c r="C46" s="42" t="s">
        <v>114</v>
      </c>
      <c r="D46" s="43" t="s">
        <v>68</v>
      </c>
      <c r="E46" s="45">
        <v>6</v>
      </c>
      <c r="F46" s="28">
        <v>115</v>
      </c>
      <c r="G46" s="29">
        <v>13</v>
      </c>
      <c r="H46" s="29">
        <f t="shared" si="13"/>
        <v>7.68</v>
      </c>
      <c r="I46" s="29">
        <f t="shared" ref="I46:I68" si="14">H46+G46+F46</f>
        <v>135.68</v>
      </c>
      <c r="J46" s="29">
        <v>1</v>
      </c>
      <c r="K46" s="29">
        <v>160.8</v>
      </c>
      <c r="L46" s="29">
        <f t="shared" ref="L46:L68" si="15">J46*K46</f>
        <v>160.8</v>
      </c>
      <c r="M46" s="29">
        <f t="shared" ref="M46:M68" si="16">L46+I46</f>
        <v>296.48</v>
      </c>
      <c r="N46" s="29">
        <f t="shared" ref="N46:N68" si="17">M46*E46</f>
        <v>1778.88</v>
      </c>
      <c r="O46" s="34"/>
    </row>
    <row r="47" s="20" customFormat="1" ht="101.25" outlineLevel="1" spans="1:15">
      <c r="A47" s="41">
        <v>29</v>
      </c>
      <c r="B47" s="42" t="s">
        <v>115</v>
      </c>
      <c r="C47" s="42" t="s">
        <v>116</v>
      </c>
      <c r="D47" s="43" t="s">
        <v>68</v>
      </c>
      <c r="E47" s="45">
        <v>12</v>
      </c>
      <c r="F47" s="28">
        <v>198</v>
      </c>
      <c r="G47" s="29">
        <v>21</v>
      </c>
      <c r="H47" s="29">
        <f t="shared" si="13"/>
        <v>13.14</v>
      </c>
      <c r="I47" s="29">
        <f t="shared" si="14"/>
        <v>232.14</v>
      </c>
      <c r="J47" s="29">
        <v>1</v>
      </c>
      <c r="K47" s="29">
        <v>1053.6</v>
      </c>
      <c r="L47" s="29">
        <f t="shared" si="15"/>
        <v>1053.6</v>
      </c>
      <c r="M47" s="29">
        <f t="shared" si="16"/>
        <v>1285.74</v>
      </c>
      <c r="N47" s="29">
        <f t="shared" si="17"/>
        <v>15428.88</v>
      </c>
      <c r="O47" s="34"/>
    </row>
    <row r="48" s="20" customFormat="1" ht="101.25" outlineLevel="1" spans="1:15">
      <c r="A48" s="41">
        <v>30</v>
      </c>
      <c r="B48" s="42" t="s">
        <v>117</v>
      </c>
      <c r="C48" s="42" t="s">
        <v>118</v>
      </c>
      <c r="D48" s="43" t="s">
        <v>68</v>
      </c>
      <c r="E48" s="45">
        <v>12</v>
      </c>
      <c r="F48" s="28">
        <v>45</v>
      </c>
      <c r="G48" s="29">
        <v>3</v>
      </c>
      <c r="H48" s="29">
        <f t="shared" si="13"/>
        <v>2.88</v>
      </c>
      <c r="I48" s="29">
        <f t="shared" si="14"/>
        <v>50.88</v>
      </c>
      <c r="J48" s="29">
        <v>1</v>
      </c>
      <c r="K48" s="29">
        <v>129.6</v>
      </c>
      <c r="L48" s="29">
        <f t="shared" si="15"/>
        <v>129.6</v>
      </c>
      <c r="M48" s="29">
        <f t="shared" si="16"/>
        <v>180.48</v>
      </c>
      <c r="N48" s="29">
        <f t="shared" si="17"/>
        <v>2165.76</v>
      </c>
      <c r="O48" s="34"/>
    </row>
    <row r="49" s="20" customFormat="1" ht="67.5" outlineLevel="1" spans="1:15">
      <c r="A49" s="41">
        <v>31</v>
      </c>
      <c r="B49" s="42" t="s">
        <v>119</v>
      </c>
      <c r="C49" s="42" t="s">
        <v>120</v>
      </c>
      <c r="D49" s="43" t="s">
        <v>68</v>
      </c>
      <c r="E49" s="45">
        <v>12</v>
      </c>
      <c r="F49" s="28">
        <v>198</v>
      </c>
      <c r="G49" s="29">
        <v>21</v>
      </c>
      <c r="H49" s="29">
        <f t="shared" si="13"/>
        <v>13.14</v>
      </c>
      <c r="I49" s="29">
        <f t="shared" si="14"/>
        <v>232.14</v>
      </c>
      <c r="J49" s="29">
        <v>1</v>
      </c>
      <c r="K49" s="29">
        <v>192</v>
      </c>
      <c r="L49" s="29">
        <f t="shared" si="15"/>
        <v>192</v>
      </c>
      <c r="M49" s="29">
        <f t="shared" si="16"/>
        <v>424.14</v>
      </c>
      <c r="N49" s="29">
        <f t="shared" si="17"/>
        <v>5089.68</v>
      </c>
      <c r="O49" s="34"/>
    </row>
    <row r="50" s="20" customFormat="1" ht="67.5" outlineLevel="1" spans="1:15">
      <c r="A50" s="41">
        <v>32</v>
      </c>
      <c r="B50" s="42" t="s">
        <v>66</v>
      </c>
      <c r="C50" s="42" t="s">
        <v>121</v>
      </c>
      <c r="D50" s="43" t="s">
        <v>68</v>
      </c>
      <c r="E50" s="45">
        <v>2</v>
      </c>
      <c r="F50" s="28">
        <v>103</v>
      </c>
      <c r="G50" s="29">
        <v>25</v>
      </c>
      <c r="H50" s="29">
        <f t="shared" si="13"/>
        <v>7.68</v>
      </c>
      <c r="I50" s="29">
        <f t="shared" si="14"/>
        <v>135.68</v>
      </c>
      <c r="J50" s="29">
        <v>0</v>
      </c>
      <c r="K50" s="29">
        <v>0</v>
      </c>
      <c r="L50" s="29">
        <f t="shared" si="15"/>
        <v>0</v>
      </c>
      <c r="M50" s="29">
        <f t="shared" si="16"/>
        <v>135.68</v>
      </c>
      <c r="N50" s="29">
        <f t="shared" si="17"/>
        <v>271.36</v>
      </c>
      <c r="O50" s="34"/>
    </row>
    <row r="51" s="20" customFormat="1" ht="67.5" outlineLevel="1" spans="1:15">
      <c r="A51" s="41">
        <v>33</v>
      </c>
      <c r="B51" s="42" t="s">
        <v>66</v>
      </c>
      <c r="C51" s="42" t="s">
        <v>122</v>
      </c>
      <c r="D51" s="43" t="s">
        <v>68</v>
      </c>
      <c r="E51" s="45">
        <v>4</v>
      </c>
      <c r="F51" s="28">
        <v>3500</v>
      </c>
      <c r="G51" s="29">
        <v>150</v>
      </c>
      <c r="H51" s="29">
        <f t="shared" si="13"/>
        <v>219</v>
      </c>
      <c r="I51" s="29">
        <f t="shared" si="14"/>
        <v>3869</v>
      </c>
      <c r="J51" s="29">
        <v>0</v>
      </c>
      <c r="K51" s="29">
        <v>0</v>
      </c>
      <c r="L51" s="29">
        <f t="shared" si="15"/>
        <v>0</v>
      </c>
      <c r="M51" s="29">
        <f t="shared" si="16"/>
        <v>3869</v>
      </c>
      <c r="N51" s="29">
        <f t="shared" si="17"/>
        <v>15476</v>
      </c>
      <c r="O51" s="34"/>
    </row>
    <row r="52" s="20" customFormat="1" ht="90" outlineLevel="1" spans="1:15">
      <c r="A52" s="41">
        <v>34</v>
      </c>
      <c r="B52" s="42" t="s">
        <v>123</v>
      </c>
      <c r="C52" s="42" t="s">
        <v>124</v>
      </c>
      <c r="D52" s="43" t="s">
        <v>68</v>
      </c>
      <c r="E52" s="45">
        <v>1</v>
      </c>
      <c r="F52" s="28">
        <v>85</v>
      </c>
      <c r="G52" s="29">
        <v>20</v>
      </c>
      <c r="H52" s="29">
        <f t="shared" si="13"/>
        <v>6.3</v>
      </c>
      <c r="I52" s="29">
        <f t="shared" si="14"/>
        <v>111.3</v>
      </c>
      <c r="J52" s="29">
        <v>1</v>
      </c>
      <c r="K52" s="29">
        <v>45</v>
      </c>
      <c r="L52" s="29">
        <f t="shared" si="15"/>
        <v>45</v>
      </c>
      <c r="M52" s="29">
        <f t="shared" si="16"/>
        <v>156.3</v>
      </c>
      <c r="N52" s="29">
        <f t="shared" si="17"/>
        <v>156.3</v>
      </c>
      <c r="O52" s="34"/>
    </row>
    <row r="53" s="20" customFormat="1" ht="90" outlineLevel="1" spans="1:15">
      <c r="A53" s="41">
        <v>35</v>
      </c>
      <c r="B53" s="42" t="s">
        <v>125</v>
      </c>
      <c r="C53" s="42" t="s">
        <v>126</v>
      </c>
      <c r="D53" s="43" t="s">
        <v>68</v>
      </c>
      <c r="E53" s="45">
        <v>2</v>
      </c>
      <c r="F53" s="28">
        <v>246</v>
      </c>
      <c r="G53" s="29">
        <v>38</v>
      </c>
      <c r="H53" s="29">
        <f t="shared" si="13"/>
        <v>17.04</v>
      </c>
      <c r="I53" s="29">
        <f t="shared" si="14"/>
        <v>301.04</v>
      </c>
      <c r="J53" s="29">
        <v>1</v>
      </c>
      <c r="K53" s="29">
        <v>680</v>
      </c>
      <c r="L53" s="29">
        <f t="shared" si="15"/>
        <v>680</v>
      </c>
      <c r="M53" s="29">
        <f t="shared" si="16"/>
        <v>981.04</v>
      </c>
      <c r="N53" s="29">
        <f t="shared" si="17"/>
        <v>1962.08</v>
      </c>
      <c r="O53" s="34"/>
    </row>
    <row r="54" s="20" customFormat="1" ht="112.5" outlineLevel="1" spans="1:15">
      <c r="A54" s="41">
        <v>36</v>
      </c>
      <c r="B54" s="42" t="s">
        <v>127</v>
      </c>
      <c r="C54" s="42" t="s">
        <v>128</v>
      </c>
      <c r="D54" s="43" t="s">
        <v>68</v>
      </c>
      <c r="E54" s="45">
        <v>1</v>
      </c>
      <c r="F54" s="28">
        <v>358</v>
      </c>
      <c r="G54" s="29">
        <v>29</v>
      </c>
      <c r="H54" s="29">
        <f t="shared" si="13"/>
        <v>23.22</v>
      </c>
      <c r="I54" s="29">
        <f t="shared" si="14"/>
        <v>410.22</v>
      </c>
      <c r="J54" s="29">
        <v>1</v>
      </c>
      <c r="K54" s="29">
        <v>285</v>
      </c>
      <c r="L54" s="29">
        <f t="shared" si="15"/>
        <v>285</v>
      </c>
      <c r="M54" s="29">
        <f t="shared" si="16"/>
        <v>695.22</v>
      </c>
      <c r="N54" s="29">
        <f t="shared" si="17"/>
        <v>695.22</v>
      </c>
      <c r="O54" s="34"/>
    </row>
    <row r="55" s="20" customFormat="1" ht="112.5" outlineLevel="1" spans="1:15">
      <c r="A55" s="41">
        <v>37</v>
      </c>
      <c r="B55" s="42" t="s">
        <v>129</v>
      </c>
      <c r="C55" s="42" t="s">
        <v>130</v>
      </c>
      <c r="D55" s="43" t="s">
        <v>68</v>
      </c>
      <c r="E55" s="45">
        <v>2</v>
      </c>
      <c r="F55" s="28">
        <v>680</v>
      </c>
      <c r="G55" s="29">
        <v>75</v>
      </c>
      <c r="H55" s="29">
        <f t="shared" si="13"/>
        <v>45.3</v>
      </c>
      <c r="I55" s="29">
        <f t="shared" si="14"/>
        <v>800.3</v>
      </c>
      <c r="J55" s="29">
        <v>1</v>
      </c>
      <c r="K55" s="29">
        <v>2998</v>
      </c>
      <c r="L55" s="29">
        <f t="shared" si="15"/>
        <v>2998</v>
      </c>
      <c r="M55" s="29">
        <f t="shared" si="16"/>
        <v>3798.3</v>
      </c>
      <c r="N55" s="29">
        <f t="shared" si="17"/>
        <v>7596.6</v>
      </c>
      <c r="O55" s="34"/>
    </row>
    <row r="56" s="20" customFormat="1" ht="45" outlineLevel="1" spans="1:15">
      <c r="A56" s="41">
        <v>38</v>
      </c>
      <c r="B56" s="42" t="s">
        <v>131</v>
      </c>
      <c r="C56" s="42" t="s">
        <v>132</v>
      </c>
      <c r="D56" s="43" t="s">
        <v>133</v>
      </c>
      <c r="E56" s="45">
        <v>1</v>
      </c>
      <c r="F56" s="28">
        <v>12500</v>
      </c>
      <c r="G56" s="29">
        <v>1500</v>
      </c>
      <c r="H56" s="29">
        <f t="shared" si="13"/>
        <v>840</v>
      </c>
      <c r="I56" s="29">
        <f t="shared" si="14"/>
        <v>14840</v>
      </c>
      <c r="J56" s="29">
        <v>0</v>
      </c>
      <c r="K56" s="29">
        <v>0</v>
      </c>
      <c r="L56" s="29">
        <f t="shared" si="15"/>
        <v>0</v>
      </c>
      <c r="M56" s="29">
        <f t="shared" si="16"/>
        <v>14840</v>
      </c>
      <c r="N56" s="29">
        <f t="shared" si="17"/>
        <v>14840</v>
      </c>
      <c r="O56" s="34"/>
    </row>
    <row r="57" s="20" customFormat="1" ht="16.5" outlineLevel="1" spans="1:15">
      <c r="A57" s="41"/>
      <c r="B57" s="48"/>
      <c r="C57" s="48"/>
      <c r="D57" s="41"/>
      <c r="E57" s="28"/>
      <c r="F57" s="28"/>
      <c r="G57" s="29"/>
      <c r="H57" s="29"/>
      <c r="I57" s="29"/>
      <c r="J57" s="29"/>
      <c r="K57" s="29"/>
      <c r="L57" s="29"/>
      <c r="M57" s="29"/>
      <c r="N57" s="29"/>
      <c r="O57" s="34"/>
    </row>
    <row r="58" s="20" customFormat="1" ht="16.5" spans="1:15">
      <c r="A58" s="36" t="s">
        <v>10</v>
      </c>
      <c r="B58" s="37" t="s">
        <v>11</v>
      </c>
      <c r="C58" s="37"/>
      <c r="D58" s="41"/>
      <c r="E58" s="38"/>
      <c r="F58" s="28"/>
      <c r="G58" s="29"/>
      <c r="H58" s="29"/>
      <c r="I58" s="29"/>
      <c r="J58" s="29"/>
      <c r="K58" s="29"/>
      <c r="L58" s="29"/>
      <c r="M58" s="29"/>
      <c r="N58" s="40">
        <f>SUM(N59:N68)</f>
        <v>2465.7323</v>
      </c>
      <c r="O58" s="34"/>
    </row>
    <row r="59" s="20" customFormat="1" ht="45" outlineLevel="1" spans="1:15">
      <c r="A59" s="41">
        <v>1</v>
      </c>
      <c r="B59" s="42" t="s">
        <v>134</v>
      </c>
      <c r="C59" s="42" t="s">
        <v>135</v>
      </c>
      <c r="D59" s="43" t="s">
        <v>65</v>
      </c>
      <c r="E59" s="45">
        <v>1</v>
      </c>
      <c r="F59" s="28">
        <v>50</v>
      </c>
      <c r="G59" s="29">
        <v>2</v>
      </c>
      <c r="H59" s="29">
        <f t="shared" si="13"/>
        <v>3.12</v>
      </c>
      <c r="I59" s="29">
        <f t="shared" si="14"/>
        <v>55.12</v>
      </c>
      <c r="J59" s="29">
        <v>0</v>
      </c>
      <c r="K59" s="29">
        <v>0</v>
      </c>
      <c r="L59" s="29">
        <f t="shared" si="15"/>
        <v>0</v>
      </c>
      <c r="M59" s="29">
        <f t="shared" si="16"/>
        <v>55.12</v>
      </c>
      <c r="N59" s="29">
        <f t="shared" si="17"/>
        <v>55.12</v>
      </c>
      <c r="O59" s="34"/>
    </row>
    <row r="60" s="20" customFormat="1" ht="101.25" outlineLevel="1" spans="1:15">
      <c r="A60" s="41">
        <v>2</v>
      </c>
      <c r="B60" s="42" t="s">
        <v>136</v>
      </c>
      <c r="C60" s="42" t="s">
        <v>137</v>
      </c>
      <c r="D60" s="43" t="s">
        <v>138</v>
      </c>
      <c r="E60" s="45">
        <v>6.4</v>
      </c>
      <c r="F60" s="28">
        <v>15</v>
      </c>
      <c r="G60" s="29">
        <v>1</v>
      </c>
      <c r="H60" s="29">
        <f t="shared" si="13"/>
        <v>0.96</v>
      </c>
      <c r="I60" s="29">
        <f t="shared" si="14"/>
        <v>16.96</v>
      </c>
      <c r="J60" s="29">
        <v>0</v>
      </c>
      <c r="K60" s="29">
        <v>0</v>
      </c>
      <c r="L60" s="29">
        <f t="shared" si="15"/>
        <v>0</v>
      </c>
      <c r="M60" s="29">
        <f t="shared" si="16"/>
        <v>16.96</v>
      </c>
      <c r="N60" s="29">
        <f t="shared" si="17"/>
        <v>108.544</v>
      </c>
      <c r="O60" s="34"/>
    </row>
    <row r="61" s="20" customFormat="1" ht="101.25" outlineLevel="1" spans="1:15">
      <c r="A61" s="41">
        <v>3</v>
      </c>
      <c r="B61" s="42" t="s">
        <v>139</v>
      </c>
      <c r="C61" s="42" t="s">
        <v>140</v>
      </c>
      <c r="D61" s="43" t="s">
        <v>138</v>
      </c>
      <c r="E61" s="45">
        <v>1.27</v>
      </c>
      <c r="F61" s="28">
        <v>13</v>
      </c>
      <c r="G61" s="29">
        <v>1</v>
      </c>
      <c r="H61" s="29">
        <f t="shared" si="13"/>
        <v>0.84</v>
      </c>
      <c r="I61" s="29">
        <f t="shared" si="14"/>
        <v>14.84</v>
      </c>
      <c r="J61" s="29">
        <v>0</v>
      </c>
      <c r="K61" s="29">
        <v>0</v>
      </c>
      <c r="L61" s="29">
        <f t="shared" si="15"/>
        <v>0</v>
      </c>
      <c r="M61" s="29">
        <f t="shared" si="16"/>
        <v>14.84</v>
      </c>
      <c r="N61" s="29">
        <f t="shared" si="17"/>
        <v>18.8468</v>
      </c>
      <c r="O61" s="34"/>
    </row>
    <row r="62" s="20" customFormat="1" ht="67.5" outlineLevel="1" spans="1:15">
      <c r="A62" s="41">
        <v>4</v>
      </c>
      <c r="B62" s="42" t="s">
        <v>141</v>
      </c>
      <c r="C62" s="42" t="s">
        <v>142</v>
      </c>
      <c r="D62" s="43" t="s">
        <v>68</v>
      </c>
      <c r="E62" s="45">
        <v>1</v>
      </c>
      <c r="F62" s="28">
        <v>25</v>
      </c>
      <c r="G62" s="29">
        <v>2</v>
      </c>
      <c r="H62" s="29">
        <f t="shared" si="13"/>
        <v>1.62</v>
      </c>
      <c r="I62" s="29">
        <f t="shared" si="14"/>
        <v>28.62</v>
      </c>
      <c r="J62" s="29">
        <v>0</v>
      </c>
      <c r="K62" s="29">
        <v>0</v>
      </c>
      <c r="L62" s="29">
        <f t="shared" si="15"/>
        <v>0</v>
      </c>
      <c r="M62" s="29">
        <f t="shared" si="16"/>
        <v>28.62</v>
      </c>
      <c r="N62" s="29">
        <f t="shared" si="17"/>
        <v>28.62</v>
      </c>
      <c r="O62" s="34"/>
    </row>
    <row r="63" s="20" customFormat="1" ht="56.25" outlineLevel="1" spans="1:15">
      <c r="A63" s="41">
        <v>5</v>
      </c>
      <c r="B63" s="42" t="s">
        <v>143</v>
      </c>
      <c r="C63" s="42" t="s">
        <v>144</v>
      </c>
      <c r="D63" s="43" t="s">
        <v>68</v>
      </c>
      <c r="E63" s="45">
        <v>1</v>
      </c>
      <c r="F63" s="28">
        <v>25</v>
      </c>
      <c r="G63" s="29">
        <v>2</v>
      </c>
      <c r="H63" s="29">
        <f t="shared" si="13"/>
        <v>1.62</v>
      </c>
      <c r="I63" s="29">
        <f t="shared" si="14"/>
        <v>28.62</v>
      </c>
      <c r="J63" s="29">
        <v>0</v>
      </c>
      <c r="K63" s="29">
        <v>0</v>
      </c>
      <c r="L63" s="29">
        <f t="shared" si="15"/>
        <v>0</v>
      </c>
      <c r="M63" s="29">
        <f t="shared" si="16"/>
        <v>28.62</v>
      </c>
      <c r="N63" s="29">
        <f t="shared" si="17"/>
        <v>28.62</v>
      </c>
      <c r="O63" s="34"/>
    </row>
    <row r="64" s="20" customFormat="1" ht="112.5" outlineLevel="1" spans="1:15">
      <c r="A64" s="41">
        <v>6</v>
      </c>
      <c r="B64" s="42" t="s">
        <v>145</v>
      </c>
      <c r="C64" s="42" t="s">
        <v>146</v>
      </c>
      <c r="D64" s="43" t="s">
        <v>65</v>
      </c>
      <c r="E64" s="45">
        <v>1</v>
      </c>
      <c r="F64" s="28">
        <v>115</v>
      </c>
      <c r="G64" s="29">
        <v>15</v>
      </c>
      <c r="H64" s="29">
        <f t="shared" si="13"/>
        <v>7.8</v>
      </c>
      <c r="I64" s="29">
        <f t="shared" si="14"/>
        <v>137.8</v>
      </c>
      <c r="J64" s="29">
        <v>0</v>
      </c>
      <c r="K64" s="29">
        <v>0</v>
      </c>
      <c r="L64" s="29">
        <f t="shared" si="15"/>
        <v>0</v>
      </c>
      <c r="M64" s="29">
        <f t="shared" si="16"/>
        <v>137.8</v>
      </c>
      <c r="N64" s="29">
        <f t="shared" si="17"/>
        <v>137.8</v>
      </c>
      <c r="O64" s="34"/>
    </row>
    <row r="65" s="20" customFormat="1" ht="123.75" outlineLevel="1" spans="1:15">
      <c r="A65" s="41">
        <v>7</v>
      </c>
      <c r="B65" s="42" t="s">
        <v>147</v>
      </c>
      <c r="C65" s="42" t="s">
        <v>148</v>
      </c>
      <c r="D65" s="43" t="s">
        <v>138</v>
      </c>
      <c r="E65" s="45">
        <v>6.4</v>
      </c>
      <c r="F65" s="28">
        <v>85</v>
      </c>
      <c r="G65" s="29">
        <v>10</v>
      </c>
      <c r="H65" s="29">
        <f t="shared" si="13"/>
        <v>5.7</v>
      </c>
      <c r="I65" s="29">
        <f t="shared" si="14"/>
        <v>100.7</v>
      </c>
      <c r="J65" s="29">
        <v>1.05</v>
      </c>
      <c r="K65" s="29">
        <v>75</v>
      </c>
      <c r="L65" s="29">
        <f t="shared" si="15"/>
        <v>78.75</v>
      </c>
      <c r="M65" s="29">
        <f t="shared" si="16"/>
        <v>179.45</v>
      </c>
      <c r="N65" s="29">
        <f t="shared" si="17"/>
        <v>1148.48</v>
      </c>
      <c r="O65" s="34"/>
    </row>
    <row r="66" s="20" customFormat="1" ht="123.75" outlineLevel="1" spans="1:15">
      <c r="A66" s="41">
        <v>8</v>
      </c>
      <c r="B66" s="42" t="s">
        <v>147</v>
      </c>
      <c r="C66" s="42" t="s">
        <v>149</v>
      </c>
      <c r="D66" s="43" t="s">
        <v>138</v>
      </c>
      <c r="E66" s="45">
        <v>1.27</v>
      </c>
      <c r="F66" s="28">
        <v>85</v>
      </c>
      <c r="G66" s="29">
        <v>10</v>
      </c>
      <c r="H66" s="29">
        <f t="shared" si="13"/>
        <v>5.7</v>
      </c>
      <c r="I66" s="29">
        <f t="shared" si="14"/>
        <v>100.7</v>
      </c>
      <c r="J66" s="29">
        <v>1.05</v>
      </c>
      <c r="K66" s="29">
        <v>75</v>
      </c>
      <c r="L66" s="29">
        <f t="shared" si="15"/>
        <v>78.75</v>
      </c>
      <c r="M66" s="29">
        <f t="shared" si="16"/>
        <v>179.45</v>
      </c>
      <c r="N66" s="29">
        <f t="shared" si="17"/>
        <v>227.9015</v>
      </c>
      <c r="O66" s="34"/>
    </row>
    <row r="67" s="20" customFormat="1" ht="90" outlineLevel="1" spans="1:15">
      <c r="A67" s="41">
        <v>9</v>
      </c>
      <c r="B67" s="42" t="s">
        <v>150</v>
      </c>
      <c r="C67" s="42" t="s">
        <v>151</v>
      </c>
      <c r="D67" s="43" t="s">
        <v>68</v>
      </c>
      <c r="E67" s="45">
        <v>1</v>
      </c>
      <c r="F67" s="28">
        <v>45</v>
      </c>
      <c r="G67" s="29">
        <v>20</v>
      </c>
      <c r="H67" s="29">
        <f t="shared" si="13"/>
        <v>3.9</v>
      </c>
      <c r="I67" s="29">
        <f t="shared" si="14"/>
        <v>68.9</v>
      </c>
      <c r="J67" s="29">
        <v>1</v>
      </c>
      <c r="K67" s="29">
        <v>355</v>
      </c>
      <c r="L67" s="29">
        <f t="shared" si="15"/>
        <v>355</v>
      </c>
      <c r="M67" s="29">
        <f t="shared" si="16"/>
        <v>423.9</v>
      </c>
      <c r="N67" s="29">
        <f t="shared" si="17"/>
        <v>423.9</v>
      </c>
      <c r="O67" s="34"/>
    </row>
    <row r="68" s="20" customFormat="1" ht="78.75" outlineLevel="1" spans="1:15">
      <c r="A68" s="41">
        <v>10</v>
      </c>
      <c r="B68" s="42" t="s">
        <v>152</v>
      </c>
      <c r="C68" s="42" t="s">
        <v>153</v>
      </c>
      <c r="D68" s="43" t="s">
        <v>68</v>
      </c>
      <c r="E68" s="45">
        <v>1</v>
      </c>
      <c r="F68" s="28">
        <v>45</v>
      </c>
      <c r="G68" s="29">
        <v>20</v>
      </c>
      <c r="H68" s="29">
        <f t="shared" si="13"/>
        <v>3.9</v>
      </c>
      <c r="I68" s="29">
        <f t="shared" si="14"/>
        <v>68.9</v>
      </c>
      <c r="J68" s="29">
        <v>1</v>
      </c>
      <c r="K68" s="29">
        <v>219</v>
      </c>
      <c r="L68" s="29">
        <f t="shared" si="15"/>
        <v>219</v>
      </c>
      <c r="M68" s="29">
        <f t="shared" si="16"/>
        <v>287.9</v>
      </c>
      <c r="N68" s="29">
        <f t="shared" si="17"/>
        <v>287.9</v>
      </c>
      <c r="O68" s="34"/>
    </row>
    <row r="69" s="20" customFormat="1" ht="16.5" outlineLevel="1" spans="1:15">
      <c r="A69" s="41"/>
      <c r="B69" s="39"/>
      <c r="C69" s="39"/>
      <c r="D69" s="39"/>
      <c r="E69" s="39"/>
      <c r="F69" s="32"/>
      <c r="G69" s="29"/>
      <c r="H69" s="29"/>
      <c r="I69" s="29"/>
      <c r="J69" s="29"/>
      <c r="K69" s="29"/>
      <c r="L69" s="29"/>
      <c r="M69" s="29"/>
      <c r="N69" s="29"/>
      <c r="O69" s="34"/>
    </row>
    <row r="70" s="20" customFormat="1" ht="14.25" outlineLevel="1" spans="1:15">
      <c r="A70" s="37"/>
      <c r="B70" s="37"/>
      <c r="C70" s="37"/>
      <c r="D70" s="41"/>
      <c r="E70" s="38"/>
      <c r="F70" s="38"/>
      <c r="G70" s="29"/>
      <c r="H70" s="29"/>
      <c r="I70" s="29"/>
      <c r="J70" s="29"/>
      <c r="K70" s="29"/>
      <c r="L70" s="29"/>
      <c r="M70" s="29"/>
      <c r="N70" s="29"/>
      <c r="O70" s="40"/>
    </row>
    <row r="71" s="20" customFormat="1" ht="14.25" outlineLevel="1" spans="1:15">
      <c r="A71" s="37"/>
      <c r="B71" s="37"/>
      <c r="C71" s="37"/>
      <c r="D71" s="41"/>
      <c r="E71" s="38"/>
      <c r="F71" s="38"/>
      <c r="G71" s="29"/>
      <c r="H71" s="29"/>
      <c r="I71" s="29"/>
      <c r="J71" s="29"/>
      <c r="K71" s="29"/>
      <c r="L71" s="29"/>
      <c r="M71" s="29"/>
      <c r="N71" s="29"/>
      <c r="O71" s="40"/>
    </row>
    <row r="72" s="20" customFormat="1" ht="14.25" outlineLevel="1" spans="1:15">
      <c r="A72" s="37"/>
      <c r="B72" s="37"/>
      <c r="C72" s="37"/>
      <c r="D72" s="41"/>
      <c r="E72" s="38"/>
      <c r="F72" s="38"/>
      <c r="G72" s="29"/>
      <c r="H72" s="29"/>
      <c r="I72" s="29"/>
      <c r="J72" s="29"/>
      <c r="K72" s="29"/>
      <c r="L72" s="29"/>
      <c r="M72" s="29"/>
      <c r="N72" s="29"/>
      <c r="O72" s="40"/>
    </row>
    <row r="73" s="20" customFormat="1" ht="16.5" outlineLevel="1" spans="1:15">
      <c r="A73" s="37"/>
      <c r="B73" s="37"/>
      <c r="C73" s="37"/>
      <c r="D73" s="41"/>
      <c r="E73" s="38"/>
      <c r="F73" s="38"/>
      <c r="G73" s="50"/>
      <c r="H73" s="50"/>
      <c r="I73" s="50"/>
      <c r="J73" s="50"/>
      <c r="K73" s="50"/>
      <c r="L73" s="50"/>
      <c r="M73" s="50"/>
      <c r="N73" s="50"/>
      <c r="O73" s="40"/>
    </row>
  </sheetData>
  <mergeCells count="15">
    <mergeCell ref="A1:O1"/>
    <mergeCell ref="A2:O2"/>
    <mergeCell ref="F3:N3"/>
    <mergeCell ref="J4:L4"/>
    <mergeCell ref="A3:A6"/>
    <mergeCell ref="B3:B6"/>
    <mergeCell ref="C3:C6"/>
    <mergeCell ref="D3:D6"/>
    <mergeCell ref="E3:E6"/>
    <mergeCell ref="F4:F5"/>
    <mergeCell ref="G4:G5"/>
    <mergeCell ref="I4:I5"/>
    <mergeCell ref="M4:M5"/>
    <mergeCell ref="N4:N5"/>
    <mergeCell ref="O3:O5"/>
  </mergeCells>
  <printOptions horizontalCentered="1"/>
  <pageMargins left="0.118055555555556" right="0.118055555555556" top="0.196527777777778" bottom="0.118055555555556" header="0.5" footer="0.5"/>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7"/>
  <sheetViews>
    <sheetView view="pageBreakPreview" zoomScaleNormal="100" zoomScaleSheetLayoutView="100" workbookViewId="0">
      <pane ySplit="6" topLeftCell="A7" activePane="bottomLeft" state="frozen"/>
      <selection/>
      <selection pane="bottomLeft" activeCell="K15" sqref="K15"/>
    </sheetView>
  </sheetViews>
  <sheetFormatPr defaultColWidth="9" defaultRowHeight="13.5"/>
  <cols>
    <col min="1" max="1" width="5.125" style="19" customWidth="1"/>
    <col min="2" max="2" width="9.625" style="19" customWidth="1"/>
    <col min="3" max="3" width="25.75" style="19" customWidth="1"/>
    <col min="4" max="4" width="6.375" style="19" customWidth="1"/>
    <col min="5" max="5" width="8.75" style="19" customWidth="1"/>
    <col min="6" max="6" width="8.125" style="19" customWidth="1"/>
    <col min="7" max="7" width="8.375" style="19" customWidth="1"/>
    <col min="8" max="8" width="13.75" style="19" customWidth="1"/>
    <col min="9" max="9" width="9.375" style="19" customWidth="1"/>
    <col min="10" max="10" width="7.75" style="19" customWidth="1"/>
    <col min="11" max="11" width="10.25" style="19" customWidth="1"/>
    <col min="12" max="12" width="12.25" style="19" customWidth="1"/>
    <col min="13" max="13" width="11.875" style="19" customWidth="1"/>
    <col min="14" max="14" width="10.625" style="19" customWidth="1"/>
    <col min="15" max="15" width="6.375" style="19" customWidth="1"/>
    <col min="16" max="16380" width="9" style="19"/>
    <col min="16381" max="16384" width="9" style="21"/>
  </cols>
  <sheetData>
    <row r="1" s="19" customFormat="1" ht="24.75" spans="1:15">
      <c r="A1" s="22" t="s">
        <v>154</v>
      </c>
      <c r="B1" s="22"/>
      <c r="C1" s="22"/>
      <c r="D1" s="22"/>
      <c r="E1" s="22"/>
      <c r="F1" s="22"/>
      <c r="G1" s="22"/>
      <c r="H1" s="22"/>
      <c r="I1" s="22"/>
      <c r="J1" s="22"/>
      <c r="K1" s="22"/>
      <c r="L1" s="22"/>
      <c r="M1" s="22"/>
      <c r="N1" s="22"/>
      <c r="O1" s="22"/>
    </row>
    <row r="2" s="19" customFormat="1" ht="16.5" spans="1:15">
      <c r="A2" s="23" t="s">
        <v>1</v>
      </c>
      <c r="B2" s="23"/>
      <c r="C2" s="23"/>
      <c r="D2" s="23"/>
      <c r="E2" s="23"/>
      <c r="F2" s="23"/>
      <c r="G2" s="23"/>
      <c r="H2" s="23"/>
      <c r="I2" s="23"/>
      <c r="J2" s="23"/>
      <c r="K2" s="23"/>
      <c r="L2" s="23"/>
      <c r="M2" s="23"/>
      <c r="N2" s="23"/>
      <c r="O2" s="23"/>
    </row>
    <row r="3" s="19" customFormat="1" ht="16.5" spans="1:15">
      <c r="A3" s="24" t="s">
        <v>2</v>
      </c>
      <c r="B3" s="24" t="s">
        <v>3</v>
      </c>
      <c r="C3" s="24" t="s">
        <v>30</v>
      </c>
      <c r="D3" s="24" t="s">
        <v>31</v>
      </c>
      <c r="E3" s="24" t="s">
        <v>32</v>
      </c>
      <c r="F3" s="24" t="s">
        <v>33</v>
      </c>
      <c r="G3" s="24"/>
      <c r="H3" s="24"/>
      <c r="I3" s="24"/>
      <c r="J3" s="24"/>
      <c r="K3" s="24"/>
      <c r="L3" s="24"/>
      <c r="M3" s="24"/>
      <c r="N3" s="24"/>
      <c r="O3" s="24" t="s">
        <v>5</v>
      </c>
    </row>
    <row r="4" s="19" customFormat="1" ht="33" customHeight="1" spans="1:15">
      <c r="A4" s="24"/>
      <c r="B4" s="24"/>
      <c r="C4" s="24"/>
      <c r="D4" s="24"/>
      <c r="E4" s="24"/>
      <c r="F4" s="24" t="s">
        <v>34</v>
      </c>
      <c r="G4" s="24" t="s">
        <v>35</v>
      </c>
      <c r="H4" s="24" t="s">
        <v>36</v>
      </c>
      <c r="I4" s="24" t="s">
        <v>37</v>
      </c>
      <c r="J4" s="24" t="s">
        <v>38</v>
      </c>
      <c r="K4" s="24"/>
      <c r="L4" s="24"/>
      <c r="M4" s="24" t="s">
        <v>39</v>
      </c>
      <c r="N4" s="24" t="s">
        <v>40</v>
      </c>
      <c r="O4" s="24"/>
    </row>
    <row r="5" s="19" customFormat="1" ht="33" spans="1:15">
      <c r="A5" s="24"/>
      <c r="B5" s="24"/>
      <c r="C5" s="24"/>
      <c r="D5" s="24"/>
      <c r="E5" s="24"/>
      <c r="F5" s="24"/>
      <c r="G5" s="24"/>
      <c r="H5" s="24"/>
      <c r="I5" s="24"/>
      <c r="J5" s="24" t="s">
        <v>41</v>
      </c>
      <c r="K5" s="24" t="s">
        <v>42</v>
      </c>
      <c r="L5" s="24" t="s">
        <v>43</v>
      </c>
      <c r="M5" s="24"/>
      <c r="N5" s="24"/>
      <c r="O5" s="24"/>
    </row>
    <row r="6" s="19" customFormat="1" ht="16.5" spans="1:15">
      <c r="A6" s="24"/>
      <c r="B6" s="24"/>
      <c r="C6" s="24"/>
      <c r="D6" s="24"/>
      <c r="E6" s="24"/>
      <c r="F6" s="24">
        <v>1</v>
      </c>
      <c r="G6" s="24">
        <v>2</v>
      </c>
      <c r="H6" s="24" t="s">
        <v>44</v>
      </c>
      <c r="I6" s="24" t="s">
        <v>45</v>
      </c>
      <c r="J6" s="24">
        <v>-1</v>
      </c>
      <c r="K6" s="24">
        <v>-2</v>
      </c>
      <c r="L6" s="24" t="s">
        <v>46</v>
      </c>
      <c r="M6" s="24" t="s">
        <v>47</v>
      </c>
      <c r="N6" s="24" t="s">
        <v>48</v>
      </c>
      <c r="O6" s="24"/>
    </row>
    <row r="7" s="20" customFormat="1" ht="27.95" customHeight="1" spans="1:15">
      <c r="A7" s="25" t="s">
        <v>155</v>
      </c>
      <c r="B7" s="26" t="s">
        <v>156</v>
      </c>
      <c r="C7" s="26" t="s">
        <v>157</v>
      </c>
      <c r="D7" s="27" t="s">
        <v>51</v>
      </c>
      <c r="E7" s="27">
        <v>3.72</v>
      </c>
      <c r="F7" s="28">
        <v>3500</v>
      </c>
      <c r="G7" s="29">
        <v>350</v>
      </c>
      <c r="H7" s="29">
        <f>(F7+G7)*0.06</f>
        <v>231</v>
      </c>
      <c r="I7" s="29">
        <f>H7+G7+F7</f>
        <v>4081</v>
      </c>
      <c r="J7" s="29">
        <v>1.05</v>
      </c>
      <c r="K7" s="29">
        <v>0</v>
      </c>
      <c r="L7" s="29">
        <f>J7*K7</f>
        <v>0</v>
      </c>
      <c r="M7" s="29">
        <f>L7+I7</f>
        <v>4081</v>
      </c>
      <c r="N7" s="29">
        <f>M7*E7</f>
        <v>15181.32</v>
      </c>
      <c r="O7" s="34"/>
    </row>
    <row r="8" s="20" customFormat="1" ht="117.95" customHeight="1" spans="1:15">
      <c r="A8" s="25" t="s">
        <v>158</v>
      </c>
      <c r="B8" s="26" t="s">
        <v>159</v>
      </c>
      <c r="C8" s="26" t="s">
        <v>160</v>
      </c>
      <c r="D8" s="27" t="s">
        <v>161</v>
      </c>
      <c r="E8" s="27" t="s">
        <v>162</v>
      </c>
      <c r="F8" s="28">
        <v>5600</v>
      </c>
      <c r="G8" s="29">
        <v>1350</v>
      </c>
      <c r="H8" s="29">
        <f>(F8+G8)*0.06</f>
        <v>417</v>
      </c>
      <c r="I8" s="29">
        <f t="shared" ref="I8:I15" si="0">H8+G8+F8</f>
        <v>7367</v>
      </c>
      <c r="J8" s="29">
        <v>1.05</v>
      </c>
      <c r="K8" s="29">
        <v>7200</v>
      </c>
      <c r="L8" s="29">
        <f t="shared" ref="L8:L15" si="1">J8*K8</f>
        <v>7560</v>
      </c>
      <c r="M8" s="29">
        <f t="shared" ref="M8:M15" si="2">L8+I8</f>
        <v>14927</v>
      </c>
      <c r="N8" s="29">
        <f t="shared" ref="N8:N15" si="3">M8*E8</f>
        <v>3283.94</v>
      </c>
      <c r="O8" s="34"/>
    </row>
    <row r="9" s="20" customFormat="1" ht="117" customHeight="1" spans="1:15">
      <c r="A9" s="25" t="s">
        <v>163</v>
      </c>
      <c r="B9" s="26" t="s">
        <v>164</v>
      </c>
      <c r="C9" s="26" t="s">
        <v>165</v>
      </c>
      <c r="D9" s="27" t="s">
        <v>161</v>
      </c>
      <c r="E9" s="27" t="s">
        <v>166</v>
      </c>
      <c r="F9" s="28">
        <v>5600</v>
      </c>
      <c r="G9" s="29">
        <v>1350</v>
      </c>
      <c r="H9" s="29">
        <f t="shared" ref="H9:H15" si="4">(F9+G9)*0.06</f>
        <v>417</v>
      </c>
      <c r="I9" s="29">
        <f t="shared" si="0"/>
        <v>7367</v>
      </c>
      <c r="J9" s="29">
        <v>1.05</v>
      </c>
      <c r="K9" s="29">
        <v>7200</v>
      </c>
      <c r="L9" s="29">
        <f t="shared" si="1"/>
        <v>7560</v>
      </c>
      <c r="M9" s="29">
        <f t="shared" si="2"/>
        <v>14927</v>
      </c>
      <c r="N9" s="29">
        <f t="shared" si="3"/>
        <v>44482.46</v>
      </c>
      <c r="O9" s="34"/>
    </row>
    <row r="10" s="20" customFormat="1" ht="120" customHeight="1" spans="1:15">
      <c r="A10" s="25" t="s">
        <v>167</v>
      </c>
      <c r="B10" s="26" t="s">
        <v>164</v>
      </c>
      <c r="C10" s="26" t="s">
        <v>168</v>
      </c>
      <c r="D10" s="27" t="s">
        <v>161</v>
      </c>
      <c r="E10" s="27" t="s">
        <v>169</v>
      </c>
      <c r="F10" s="28">
        <v>5600</v>
      </c>
      <c r="G10" s="29">
        <v>1350</v>
      </c>
      <c r="H10" s="29">
        <f t="shared" si="4"/>
        <v>417</v>
      </c>
      <c r="I10" s="29">
        <f t="shared" si="0"/>
        <v>7367</v>
      </c>
      <c r="J10" s="29">
        <v>1.05</v>
      </c>
      <c r="K10" s="29">
        <v>7200</v>
      </c>
      <c r="L10" s="29">
        <f>J10*K10</f>
        <v>7560</v>
      </c>
      <c r="M10" s="29">
        <f t="shared" si="2"/>
        <v>14927</v>
      </c>
      <c r="N10" s="29">
        <f t="shared" si="3"/>
        <v>100010.9</v>
      </c>
      <c r="O10" s="34"/>
    </row>
    <row r="11" s="20" customFormat="1" ht="24.95" customHeight="1" spans="1:15">
      <c r="A11" s="25" t="s">
        <v>170</v>
      </c>
      <c r="B11" s="26" t="s">
        <v>171</v>
      </c>
      <c r="C11" s="26" t="s">
        <v>172</v>
      </c>
      <c r="D11" s="27" t="s">
        <v>173</v>
      </c>
      <c r="E11" s="27" t="s">
        <v>174</v>
      </c>
      <c r="F11" s="28">
        <v>165</v>
      </c>
      <c r="G11" s="29">
        <v>35</v>
      </c>
      <c r="H11" s="29">
        <f t="shared" si="4"/>
        <v>12</v>
      </c>
      <c r="I11" s="29">
        <f t="shared" si="0"/>
        <v>212</v>
      </c>
      <c r="J11" s="29">
        <v>1</v>
      </c>
      <c r="K11" s="29">
        <v>125</v>
      </c>
      <c r="L11" s="29">
        <f t="shared" si="1"/>
        <v>125</v>
      </c>
      <c r="M11" s="29">
        <f t="shared" si="2"/>
        <v>337</v>
      </c>
      <c r="N11" s="29">
        <f t="shared" si="3"/>
        <v>6066</v>
      </c>
      <c r="O11" s="34"/>
    </row>
    <row r="12" ht="65.1" customHeight="1" spans="1:15">
      <c r="A12" s="30">
        <v>6</v>
      </c>
      <c r="B12" s="26" t="s">
        <v>175</v>
      </c>
      <c r="C12" s="26" t="s">
        <v>176</v>
      </c>
      <c r="D12" s="27" t="s">
        <v>173</v>
      </c>
      <c r="E12" s="27" t="s">
        <v>177</v>
      </c>
      <c r="F12" s="28">
        <v>15</v>
      </c>
      <c r="G12" s="29">
        <v>6</v>
      </c>
      <c r="H12" s="29">
        <f t="shared" si="4"/>
        <v>1.26</v>
      </c>
      <c r="I12" s="29">
        <f t="shared" si="0"/>
        <v>22.26</v>
      </c>
      <c r="J12" s="29">
        <v>1</v>
      </c>
      <c r="K12" s="29">
        <v>15</v>
      </c>
      <c r="L12" s="29">
        <f t="shared" si="1"/>
        <v>15</v>
      </c>
      <c r="M12" s="29">
        <f t="shared" si="2"/>
        <v>37.26</v>
      </c>
      <c r="N12" s="29">
        <f t="shared" si="3"/>
        <v>2869.02</v>
      </c>
      <c r="O12" s="34"/>
    </row>
    <row r="13" ht="30.95" customHeight="1" spans="1:15">
      <c r="A13" s="30">
        <v>7</v>
      </c>
      <c r="B13" s="26" t="s">
        <v>178</v>
      </c>
      <c r="C13" s="26" t="s">
        <v>179</v>
      </c>
      <c r="D13" s="27" t="s">
        <v>51</v>
      </c>
      <c r="E13" s="27" t="s">
        <v>180</v>
      </c>
      <c r="F13" s="28">
        <v>2450</v>
      </c>
      <c r="G13" s="29">
        <v>185</v>
      </c>
      <c r="H13" s="29">
        <f t="shared" si="4"/>
        <v>158.1</v>
      </c>
      <c r="I13" s="29">
        <f t="shared" si="0"/>
        <v>2793.1</v>
      </c>
      <c r="J13" s="29">
        <v>1.05</v>
      </c>
      <c r="K13" s="29">
        <v>1850</v>
      </c>
      <c r="L13" s="29">
        <f t="shared" si="1"/>
        <v>1942.5</v>
      </c>
      <c r="M13" s="29">
        <f t="shared" si="2"/>
        <v>4735.6</v>
      </c>
      <c r="N13" s="29">
        <f t="shared" si="3"/>
        <v>142.068</v>
      </c>
      <c r="O13" s="34"/>
    </row>
    <row r="14" ht="23.1" customHeight="1" spans="1:15">
      <c r="A14" s="30">
        <v>8</v>
      </c>
      <c r="B14" s="26" t="s">
        <v>181</v>
      </c>
      <c r="C14" s="26" t="s">
        <v>182</v>
      </c>
      <c r="D14" s="27" t="s">
        <v>161</v>
      </c>
      <c r="E14" s="27" t="s">
        <v>183</v>
      </c>
      <c r="F14" s="28">
        <v>2120</v>
      </c>
      <c r="G14" s="29">
        <v>195</v>
      </c>
      <c r="H14" s="29">
        <f t="shared" si="4"/>
        <v>138.9</v>
      </c>
      <c r="I14" s="29">
        <f t="shared" si="0"/>
        <v>2453.9</v>
      </c>
      <c r="J14" s="29">
        <v>1.05</v>
      </c>
      <c r="K14" s="29">
        <v>7200</v>
      </c>
      <c r="L14" s="29">
        <f t="shared" si="1"/>
        <v>7560</v>
      </c>
      <c r="M14" s="29">
        <f t="shared" si="2"/>
        <v>10013.9</v>
      </c>
      <c r="N14" s="29">
        <f t="shared" si="3"/>
        <v>490.6811</v>
      </c>
      <c r="O14" s="34"/>
    </row>
    <row r="15" ht="27" customHeight="1" spans="1:15">
      <c r="A15" s="30">
        <v>9</v>
      </c>
      <c r="B15" s="26" t="s">
        <v>66</v>
      </c>
      <c r="C15" s="26" t="s">
        <v>184</v>
      </c>
      <c r="D15" s="27" t="s">
        <v>68</v>
      </c>
      <c r="E15" s="27" t="s">
        <v>185</v>
      </c>
      <c r="F15" s="28">
        <v>85</v>
      </c>
      <c r="G15" s="29">
        <v>8</v>
      </c>
      <c r="H15" s="29">
        <f t="shared" si="4"/>
        <v>5.58</v>
      </c>
      <c r="I15" s="29">
        <f t="shared" si="0"/>
        <v>98.58</v>
      </c>
      <c r="J15" s="29">
        <v>1</v>
      </c>
      <c r="K15" s="29">
        <v>80</v>
      </c>
      <c r="L15" s="29">
        <f t="shared" si="1"/>
        <v>80</v>
      </c>
      <c r="M15" s="29">
        <f t="shared" si="2"/>
        <v>178.58</v>
      </c>
      <c r="N15" s="29">
        <f t="shared" si="3"/>
        <v>3571.6</v>
      </c>
      <c r="O15" s="34"/>
    </row>
    <row r="16" ht="16.5" spans="1:15">
      <c r="A16" s="31"/>
      <c r="B16" s="31"/>
      <c r="C16" s="31"/>
      <c r="D16" s="31"/>
      <c r="E16" s="31"/>
      <c r="F16" s="32"/>
      <c r="G16" s="29"/>
      <c r="H16" s="29"/>
      <c r="I16" s="29"/>
      <c r="J16" s="29"/>
      <c r="K16" s="29"/>
      <c r="L16" s="29"/>
      <c r="M16" s="29"/>
      <c r="N16" s="29"/>
      <c r="O16" s="34"/>
    </row>
    <row r="17" ht="16.5" spans="1:15">
      <c r="A17" s="31"/>
      <c r="B17" s="31"/>
      <c r="C17" s="33" t="s">
        <v>20</v>
      </c>
      <c r="D17" s="31"/>
      <c r="E17" s="31"/>
      <c r="F17" s="32"/>
      <c r="G17" s="29"/>
      <c r="H17" s="29"/>
      <c r="I17" s="29"/>
      <c r="J17" s="29"/>
      <c r="K17" s="29"/>
      <c r="L17" s="29"/>
      <c r="M17" s="29"/>
      <c r="N17" s="35">
        <f>SUM(N7:N15)</f>
        <v>176097.9891</v>
      </c>
      <c r="O17" s="34"/>
    </row>
  </sheetData>
  <mergeCells count="15">
    <mergeCell ref="A1:O1"/>
    <mergeCell ref="A2:O2"/>
    <mergeCell ref="F3:N3"/>
    <mergeCell ref="J4:L4"/>
    <mergeCell ref="A3:A6"/>
    <mergeCell ref="B3:B6"/>
    <mergeCell ref="C3:C6"/>
    <mergeCell ref="D3:D6"/>
    <mergeCell ref="E3:E6"/>
    <mergeCell ref="F4:F5"/>
    <mergeCell ref="G4:G5"/>
    <mergeCell ref="I4:I5"/>
    <mergeCell ref="M4:M5"/>
    <mergeCell ref="N4:N5"/>
    <mergeCell ref="O3:O5"/>
  </mergeCells>
  <printOptions horizontalCentered="1"/>
  <pageMargins left="0.118055555555556" right="0.118055555555556" top="0.196527777777778" bottom="0.118055555555556" header="0.5" footer="0.5"/>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view="pageBreakPreview" zoomScaleNormal="100" zoomScaleSheetLayoutView="100" workbookViewId="0">
      <pane ySplit="3" topLeftCell="A4" activePane="bottomLeft" state="frozen"/>
      <selection/>
      <selection pane="bottomLeft" activeCell="F8" sqref="F8"/>
    </sheetView>
  </sheetViews>
  <sheetFormatPr defaultColWidth="8.625" defaultRowHeight="11.25" outlineLevelCol="6"/>
  <cols>
    <col min="1" max="1" width="6" style="1" customWidth="1"/>
    <col min="2" max="2" width="33.375" style="1" customWidth="1"/>
    <col min="3" max="3" width="5.375" style="1" customWidth="1"/>
    <col min="4" max="4" width="15.25" style="1" customWidth="1"/>
    <col min="5" max="5" width="12" style="1" customWidth="1"/>
    <col min="6" max="6" width="13" style="1" customWidth="1"/>
    <col min="7" max="7" width="12" style="1" customWidth="1"/>
    <col min="8" max="11" width="9" style="1" customWidth="1"/>
    <col min="12" max="235" width="8.625" style="1"/>
    <col min="236" max="236" width="5.625" style="1" customWidth="1"/>
    <col min="237" max="237" width="24.625" style="1" customWidth="1"/>
    <col min="238" max="238" width="8.625" style="1" customWidth="1"/>
    <col min="239" max="240" width="9.625" style="1" customWidth="1"/>
    <col min="241" max="242" width="12.625" style="1" customWidth="1"/>
    <col min="243" max="243" width="3" style="1" customWidth="1"/>
    <col min="244" max="245" width="9.375" style="1" customWidth="1"/>
    <col min="246" max="267" width="9" style="1" customWidth="1"/>
    <col min="268" max="491" width="8.625" style="1"/>
    <col min="492" max="492" width="5.625" style="1" customWidth="1"/>
    <col min="493" max="493" width="24.625" style="1" customWidth="1"/>
    <col min="494" max="494" width="8.625" style="1" customWidth="1"/>
    <col min="495" max="496" width="9.625" style="1" customWidth="1"/>
    <col min="497" max="498" width="12.625" style="1" customWidth="1"/>
    <col min="499" max="499" width="3" style="1" customWidth="1"/>
    <col min="500" max="501" width="9.375" style="1" customWidth="1"/>
    <col min="502" max="523" width="9" style="1" customWidth="1"/>
    <col min="524" max="747" width="8.625" style="1"/>
    <col min="748" max="748" width="5.625" style="1" customWidth="1"/>
    <col min="749" max="749" width="24.625" style="1" customWidth="1"/>
    <col min="750" max="750" width="8.625" style="1" customWidth="1"/>
    <col min="751" max="752" width="9.625" style="1" customWidth="1"/>
    <col min="753" max="754" width="12.625" style="1" customWidth="1"/>
    <col min="755" max="755" width="3" style="1" customWidth="1"/>
    <col min="756" max="757" width="9.375" style="1" customWidth="1"/>
    <col min="758" max="779" width="9" style="1" customWidth="1"/>
    <col min="780" max="1003" width="8.625" style="1"/>
    <col min="1004" max="1004" width="5.625" style="1" customWidth="1"/>
    <col min="1005" max="1005" width="24.625" style="1" customWidth="1"/>
    <col min="1006" max="1006" width="8.625" style="1" customWidth="1"/>
    <col min="1007" max="1008" width="9.625" style="1" customWidth="1"/>
    <col min="1009" max="1010" width="12.625" style="1" customWidth="1"/>
    <col min="1011" max="1011" width="3" style="1" customWidth="1"/>
    <col min="1012" max="1013" width="9.375" style="1" customWidth="1"/>
    <col min="1014" max="1035" width="9" style="1" customWidth="1"/>
    <col min="1036" max="1259" width="8.625" style="1"/>
    <col min="1260" max="1260" width="5.625" style="1" customWidth="1"/>
    <col min="1261" max="1261" width="24.625" style="1" customWidth="1"/>
    <col min="1262" max="1262" width="8.625" style="1" customWidth="1"/>
    <col min="1263" max="1264" width="9.625" style="1" customWidth="1"/>
    <col min="1265" max="1266" width="12.625" style="1" customWidth="1"/>
    <col min="1267" max="1267" width="3" style="1" customWidth="1"/>
    <col min="1268" max="1269" width="9.375" style="1" customWidth="1"/>
    <col min="1270" max="1291" width="9" style="1" customWidth="1"/>
    <col min="1292" max="1515" width="8.625" style="1"/>
    <col min="1516" max="1516" width="5.625" style="1" customWidth="1"/>
    <col min="1517" max="1517" width="24.625" style="1" customWidth="1"/>
    <col min="1518" max="1518" width="8.625" style="1" customWidth="1"/>
    <col min="1519" max="1520" width="9.625" style="1" customWidth="1"/>
    <col min="1521" max="1522" width="12.625" style="1" customWidth="1"/>
    <col min="1523" max="1523" width="3" style="1" customWidth="1"/>
    <col min="1524" max="1525" width="9.375" style="1" customWidth="1"/>
    <col min="1526" max="1547" width="9" style="1" customWidth="1"/>
    <col min="1548" max="1771" width="8.625" style="1"/>
    <col min="1772" max="1772" width="5.625" style="1" customWidth="1"/>
    <col min="1773" max="1773" width="24.625" style="1" customWidth="1"/>
    <col min="1774" max="1774" width="8.625" style="1" customWidth="1"/>
    <col min="1775" max="1776" width="9.625" style="1" customWidth="1"/>
    <col min="1777" max="1778" width="12.625" style="1" customWidth="1"/>
    <col min="1779" max="1779" width="3" style="1" customWidth="1"/>
    <col min="1780" max="1781" width="9.375" style="1" customWidth="1"/>
    <col min="1782" max="1803" width="9" style="1" customWidth="1"/>
    <col min="1804" max="2027" width="8.625" style="1"/>
    <col min="2028" max="2028" width="5.625" style="1" customWidth="1"/>
    <col min="2029" max="2029" width="24.625" style="1" customWidth="1"/>
    <col min="2030" max="2030" width="8.625" style="1" customWidth="1"/>
    <col min="2031" max="2032" width="9.625" style="1" customWidth="1"/>
    <col min="2033" max="2034" width="12.625" style="1" customWidth="1"/>
    <col min="2035" max="2035" width="3" style="1" customWidth="1"/>
    <col min="2036" max="2037" width="9.375" style="1" customWidth="1"/>
    <col min="2038" max="2059" width="9" style="1" customWidth="1"/>
    <col min="2060" max="2283" width="8.625" style="1"/>
    <col min="2284" max="2284" width="5.625" style="1" customWidth="1"/>
    <col min="2285" max="2285" width="24.625" style="1" customWidth="1"/>
    <col min="2286" max="2286" width="8.625" style="1" customWidth="1"/>
    <col min="2287" max="2288" width="9.625" style="1" customWidth="1"/>
    <col min="2289" max="2290" width="12.625" style="1" customWidth="1"/>
    <col min="2291" max="2291" width="3" style="1" customWidth="1"/>
    <col min="2292" max="2293" width="9.375" style="1" customWidth="1"/>
    <col min="2294" max="2315" width="9" style="1" customWidth="1"/>
    <col min="2316" max="2539" width="8.625" style="1"/>
    <col min="2540" max="2540" width="5.625" style="1" customWidth="1"/>
    <col min="2541" max="2541" width="24.625" style="1" customWidth="1"/>
    <col min="2542" max="2542" width="8.625" style="1" customWidth="1"/>
    <col min="2543" max="2544" width="9.625" style="1" customWidth="1"/>
    <col min="2545" max="2546" width="12.625" style="1" customWidth="1"/>
    <col min="2547" max="2547" width="3" style="1" customWidth="1"/>
    <col min="2548" max="2549" width="9.375" style="1" customWidth="1"/>
    <col min="2550" max="2571" width="9" style="1" customWidth="1"/>
    <col min="2572" max="2795" width="8.625" style="1"/>
    <col min="2796" max="2796" width="5.625" style="1" customWidth="1"/>
    <col min="2797" max="2797" width="24.625" style="1" customWidth="1"/>
    <col min="2798" max="2798" width="8.625" style="1" customWidth="1"/>
    <col min="2799" max="2800" width="9.625" style="1" customWidth="1"/>
    <col min="2801" max="2802" width="12.625" style="1" customWidth="1"/>
    <col min="2803" max="2803" width="3" style="1" customWidth="1"/>
    <col min="2804" max="2805" width="9.375" style="1" customWidth="1"/>
    <col min="2806" max="2827" width="9" style="1" customWidth="1"/>
    <col min="2828" max="3051" width="8.625" style="1"/>
    <col min="3052" max="3052" width="5.625" style="1" customWidth="1"/>
    <col min="3053" max="3053" width="24.625" style="1" customWidth="1"/>
    <col min="3054" max="3054" width="8.625" style="1" customWidth="1"/>
    <col min="3055" max="3056" width="9.625" style="1" customWidth="1"/>
    <col min="3057" max="3058" width="12.625" style="1" customWidth="1"/>
    <col min="3059" max="3059" width="3" style="1" customWidth="1"/>
    <col min="3060" max="3061" width="9.375" style="1" customWidth="1"/>
    <col min="3062" max="3083" width="9" style="1" customWidth="1"/>
    <col min="3084" max="3307" width="8.625" style="1"/>
    <col min="3308" max="3308" width="5.625" style="1" customWidth="1"/>
    <col min="3309" max="3309" width="24.625" style="1" customWidth="1"/>
    <col min="3310" max="3310" width="8.625" style="1" customWidth="1"/>
    <col min="3311" max="3312" width="9.625" style="1" customWidth="1"/>
    <col min="3313" max="3314" width="12.625" style="1" customWidth="1"/>
    <col min="3315" max="3315" width="3" style="1" customWidth="1"/>
    <col min="3316" max="3317" width="9.375" style="1" customWidth="1"/>
    <col min="3318" max="3339" width="9" style="1" customWidth="1"/>
    <col min="3340" max="3563" width="8.625" style="1"/>
    <col min="3564" max="3564" width="5.625" style="1" customWidth="1"/>
    <col min="3565" max="3565" width="24.625" style="1" customWidth="1"/>
    <col min="3566" max="3566" width="8.625" style="1" customWidth="1"/>
    <col min="3567" max="3568" width="9.625" style="1" customWidth="1"/>
    <col min="3569" max="3570" width="12.625" style="1" customWidth="1"/>
    <col min="3571" max="3571" width="3" style="1" customWidth="1"/>
    <col min="3572" max="3573" width="9.375" style="1" customWidth="1"/>
    <col min="3574" max="3595" width="9" style="1" customWidth="1"/>
    <col min="3596" max="3819" width="8.625" style="1"/>
    <col min="3820" max="3820" width="5.625" style="1" customWidth="1"/>
    <col min="3821" max="3821" width="24.625" style="1" customWidth="1"/>
    <col min="3822" max="3822" width="8.625" style="1" customWidth="1"/>
    <col min="3823" max="3824" width="9.625" style="1" customWidth="1"/>
    <col min="3825" max="3826" width="12.625" style="1" customWidth="1"/>
    <col min="3827" max="3827" width="3" style="1" customWidth="1"/>
    <col min="3828" max="3829" width="9.375" style="1" customWidth="1"/>
    <col min="3830" max="3851" width="9" style="1" customWidth="1"/>
    <col min="3852" max="4075" width="8.625" style="1"/>
    <col min="4076" max="4076" width="5.625" style="1" customWidth="1"/>
    <col min="4077" max="4077" width="24.625" style="1" customWidth="1"/>
    <col min="4078" max="4078" width="8.625" style="1" customWidth="1"/>
    <col min="4079" max="4080" width="9.625" style="1" customWidth="1"/>
    <col min="4081" max="4082" width="12.625" style="1" customWidth="1"/>
    <col min="4083" max="4083" width="3" style="1" customWidth="1"/>
    <col min="4084" max="4085" width="9.375" style="1" customWidth="1"/>
    <col min="4086" max="4107" width="9" style="1" customWidth="1"/>
    <col min="4108" max="4331" width="8.625" style="1"/>
    <col min="4332" max="4332" width="5.625" style="1" customWidth="1"/>
    <col min="4333" max="4333" width="24.625" style="1" customWidth="1"/>
    <col min="4334" max="4334" width="8.625" style="1" customWidth="1"/>
    <col min="4335" max="4336" width="9.625" style="1" customWidth="1"/>
    <col min="4337" max="4338" width="12.625" style="1" customWidth="1"/>
    <col min="4339" max="4339" width="3" style="1" customWidth="1"/>
    <col min="4340" max="4341" width="9.375" style="1" customWidth="1"/>
    <col min="4342" max="4363" width="9" style="1" customWidth="1"/>
    <col min="4364" max="4587" width="8.625" style="1"/>
    <col min="4588" max="4588" width="5.625" style="1" customWidth="1"/>
    <col min="4589" max="4589" width="24.625" style="1" customWidth="1"/>
    <col min="4590" max="4590" width="8.625" style="1" customWidth="1"/>
    <col min="4591" max="4592" width="9.625" style="1" customWidth="1"/>
    <col min="4593" max="4594" width="12.625" style="1" customWidth="1"/>
    <col min="4595" max="4595" width="3" style="1" customWidth="1"/>
    <col min="4596" max="4597" width="9.375" style="1" customWidth="1"/>
    <col min="4598" max="4619" width="9" style="1" customWidth="1"/>
    <col min="4620" max="4843" width="8.625" style="1"/>
    <col min="4844" max="4844" width="5.625" style="1" customWidth="1"/>
    <col min="4845" max="4845" width="24.625" style="1" customWidth="1"/>
    <col min="4846" max="4846" width="8.625" style="1" customWidth="1"/>
    <col min="4847" max="4848" width="9.625" style="1" customWidth="1"/>
    <col min="4849" max="4850" width="12.625" style="1" customWidth="1"/>
    <col min="4851" max="4851" width="3" style="1" customWidth="1"/>
    <col min="4852" max="4853" width="9.375" style="1" customWidth="1"/>
    <col min="4854" max="4875" width="9" style="1" customWidth="1"/>
    <col min="4876" max="5099" width="8.625" style="1"/>
    <col min="5100" max="5100" width="5.625" style="1" customWidth="1"/>
    <col min="5101" max="5101" width="24.625" style="1" customWidth="1"/>
    <col min="5102" max="5102" width="8.625" style="1" customWidth="1"/>
    <col min="5103" max="5104" width="9.625" style="1" customWidth="1"/>
    <col min="5105" max="5106" width="12.625" style="1" customWidth="1"/>
    <col min="5107" max="5107" width="3" style="1" customWidth="1"/>
    <col min="5108" max="5109" width="9.375" style="1" customWidth="1"/>
    <col min="5110" max="5131" width="9" style="1" customWidth="1"/>
    <col min="5132" max="5355" width="8.625" style="1"/>
    <col min="5356" max="5356" width="5.625" style="1" customWidth="1"/>
    <col min="5357" max="5357" width="24.625" style="1" customWidth="1"/>
    <col min="5358" max="5358" width="8.625" style="1" customWidth="1"/>
    <col min="5359" max="5360" width="9.625" style="1" customWidth="1"/>
    <col min="5361" max="5362" width="12.625" style="1" customWidth="1"/>
    <col min="5363" max="5363" width="3" style="1" customWidth="1"/>
    <col min="5364" max="5365" width="9.375" style="1" customWidth="1"/>
    <col min="5366" max="5387" width="9" style="1" customWidth="1"/>
    <col min="5388" max="5611" width="8.625" style="1"/>
    <col min="5612" max="5612" width="5.625" style="1" customWidth="1"/>
    <col min="5613" max="5613" width="24.625" style="1" customWidth="1"/>
    <col min="5614" max="5614" width="8.625" style="1" customWidth="1"/>
    <col min="5615" max="5616" width="9.625" style="1" customWidth="1"/>
    <col min="5617" max="5618" width="12.625" style="1" customWidth="1"/>
    <col min="5619" max="5619" width="3" style="1" customWidth="1"/>
    <col min="5620" max="5621" width="9.375" style="1" customWidth="1"/>
    <col min="5622" max="5643" width="9" style="1" customWidth="1"/>
    <col min="5644" max="5867" width="8.625" style="1"/>
    <col min="5868" max="5868" width="5.625" style="1" customWidth="1"/>
    <col min="5869" max="5869" width="24.625" style="1" customWidth="1"/>
    <col min="5870" max="5870" width="8.625" style="1" customWidth="1"/>
    <col min="5871" max="5872" width="9.625" style="1" customWidth="1"/>
    <col min="5873" max="5874" width="12.625" style="1" customWidth="1"/>
    <col min="5875" max="5875" width="3" style="1" customWidth="1"/>
    <col min="5876" max="5877" width="9.375" style="1" customWidth="1"/>
    <col min="5878" max="5899" width="9" style="1" customWidth="1"/>
    <col min="5900" max="6123" width="8.625" style="1"/>
    <col min="6124" max="6124" width="5.625" style="1" customWidth="1"/>
    <col min="6125" max="6125" width="24.625" style="1" customWidth="1"/>
    <col min="6126" max="6126" width="8.625" style="1" customWidth="1"/>
    <col min="6127" max="6128" width="9.625" style="1" customWidth="1"/>
    <col min="6129" max="6130" width="12.625" style="1" customWidth="1"/>
    <col min="6131" max="6131" width="3" style="1" customWidth="1"/>
    <col min="6132" max="6133" width="9.375" style="1" customWidth="1"/>
    <col min="6134" max="6155" width="9" style="1" customWidth="1"/>
    <col min="6156" max="6379" width="8.625" style="1"/>
    <col min="6380" max="6380" width="5.625" style="1" customWidth="1"/>
    <col min="6381" max="6381" width="24.625" style="1" customWidth="1"/>
    <col min="6382" max="6382" width="8.625" style="1" customWidth="1"/>
    <col min="6383" max="6384" width="9.625" style="1" customWidth="1"/>
    <col min="6385" max="6386" width="12.625" style="1" customWidth="1"/>
    <col min="6387" max="6387" width="3" style="1" customWidth="1"/>
    <col min="6388" max="6389" width="9.375" style="1" customWidth="1"/>
    <col min="6390" max="6411" width="9" style="1" customWidth="1"/>
    <col min="6412" max="6635" width="8.625" style="1"/>
    <col min="6636" max="6636" width="5.625" style="1" customWidth="1"/>
    <col min="6637" max="6637" width="24.625" style="1" customWidth="1"/>
    <col min="6638" max="6638" width="8.625" style="1" customWidth="1"/>
    <col min="6639" max="6640" width="9.625" style="1" customWidth="1"/>
    <col min="6641" max="6642" width="12.625" style="1" customWidth="1"/>
    <col min="6643" max="6643" width="3" style="1" customWidth="1"/>
    <col min="6644" max="6645" width="9.375" style="1" customWidth="1"/>
    <col min="6646" max="6667" width="9" style="1" customWidth="1"/>
    <col min="6668" max="6891" width="8.625" style="1"/>
    <col min="6892" max="6892" width="5.625" style="1" customWidth="1"/>
    <col min="6893" max="6893" width="24.625" style="1" customWidth="1"/>
    <col min="6894" max="6894" width="8.625" style="1" customWidth="1"/>
    <col min="6895" max="6896" width="9.625" style="1" customWidth="1"/>
    <col min="6897" max="6898" width="12.625" style="1" customWidth="1"/>
    <col min="6899" max="6899" width="3" style="1" customWidth="1"/>
    <col min="6900" max="6901" width="9.375" style="1" customWidth="1"/>
    <col min="6902" max="6923" width="9" style="1" customWidth="1"/>
    <col min="6924" max="7147" width="8.625" style="1"/>
    <col min="7148" max="7148" width="5.625" style="1" customWidth="1"/>
    <col min="7149" max="7149" width="24.625" style="1" customWidth="1"/>
    <col min="7150" max="7150" width="8.625" style="1" customWidth="1"/>
    <col min="7151" max="7152" width="9.625" style="1" customWidth="1"/>
    <col min="7153" max="7154" width="12.625" style="1" customWidth="1"/>
    <col min="7155" max="7155" width="3" style="1" customWidth="1"/>
    <col min="7156" max="7157" width="9.375" style="1" customWidth="1"/>
    <col min="7158" max="7179" width="9" style="1" customWidth="1"/>
    <col min="7180" max="7403" width="8.625" style="1"/>
    <col min="7404" max="7404" width="5.625" style="1" customWidth="1"/>
    <col min="7405" max="7405" width="24.625" style="1" customWidth="1"/>
    <col min="7406" max="7406" width="8.625" style="1" customWidth="1"/>
    <col min="7407" max="7408" width="9.625" style="1" customWidth="1"/>
    <col min="7409" max="7410" width="12.625" style="1" customWidth="1"/>
    <col min="7411" max="7411" width="3" style="1" customWidth="1"/>
    <col min="7412" max="7413" width="9.375" style="1" customWidth="1"/>
    <col min="7414" max="7435" width="9" style="1" customWidth="1"/>
    <col min="7436" max="7659" width="8.625" style="1"/>
    <col min="7660" max="7660" width="5.625" style="1" customWidth="1"/>
    <col min="7661" max="7661" width="24.625" style="1" customWidth="1"/>
    <col min="7662" max="7662" width="8.625" style="1" customWidth="1"/>
    <col min="7663" max="7664" width="9.625" style="1" customWidth="1"/>
    <col min="7665" max="7666" width="12.625" style="1" customWidth="1"/>
    <col min="7667" max="7667" width="3" style="1" customWidth="1"/>
    <col min="7668" max="7669" width="9.375" style="1" customWidth="1"/>
    <col min="7670" max="7691" width="9" style="1" customWidth="1"/>
    <col min="7692" max="7915" width="8.625" style="1"/>
    <col min="7916" max="7916" width="5.625" style="1" customWidth="1"/>
    <col min="7917" max="7917" width="24.625" style="1" customWidth="1"/>
    <col min="7918" max="7918" width="8.625" style="1" customWidth="1"/>
    <col min="7919" max="7920" width="9.625" style="1" customWidth="1"/>
    <col min="7921" max="7922" width="12.625" style="1" customWidth="1"/>
    <col min="7923" max="7923" width="3" style="1" customWidth="1"/>
    <col min="7924" max="7925" width="9.375" style="1" customWidth="1"/>
    <col min="7926" max="7947" width="9" style="1" customWidth="1"/>
    <col min="7948" max="8171" width="8.625" style="1"/>
    <col min="8172" max="8172" width="5.625" style="1" customWidth="1"/>
    <col min="8173" max="8173" width="24.625" style="1" customWidth="1"/>
    <col min="8174" max="8174" width="8.625" style="1" customWidth="1"/>
    <col min="8175" max="8176" width="9.625" style="1" customWidth="1"/>
    <col min="8177" max="8178" width="12.625" style="1" customWidth="1"/>
    <col min="8179" max="8179" width="3" style="1" customWidth="1"/>
    <col min="8180" max="8181" width="9.375" style="1" customWidth="1"/>
    <col min="8182" max="8203" width="9" style="1" customWidth="1"/>
    <col min="8204" max="8427" width="8.625" style="1"/>
    <col min="8428" max="8428" width="5.625" style="1" customWidth="1"/>
    <col min="8429" max="8429" width="24.625" style="1" customWidth="1"/>
    <col min="8430" max="8430" width="8.625" style="1" customWidth="1"/>
    <col min="8431" max="8432" width="9.625" style="1" customWidth="1"/>
    <col min="8433" max="8434" width="12.625" style="1" customWidth="1"/>
    <col min="8435" max="8435" width="3" style="1" customWidth="1"/>
    <col min="8436" max="8437" width="9.375" style="1" customWidth="1"/>
    <col min="8438" max="8459" width="9" style="1" customWidth="1"/>
    <col min="8460" max="8683" width="8.625" style="1"/>
    <col min="8684" max="8684" width="5.625" style="1" customWidth="1"/>
    <col min="8685" max="8685" width="24.625" style="1" customWidth="1"/>
    <col min="8686" max="8686" width="8.625" style="1" customWidth="1"/>
    <col min="8687" max="8688" width="9.625" style="1" customWidth="1"/>
    <col min="8689" max="8690" width="12.625" style="1" customWidth="1"/>
    <col min="8691" max="8691" width="3" style="1" customWidth="1"/>
    <col min="8692" max="8693" width="9.375" style="1" customWidth="1"/>
    <col min="8694" max="8715" width="9" style="1" customWidth="1"/>
    <col min="8716" max="8939" width="8.625" style="1"/>
    <col min="8940" max="8940" width="5.625" style="1" customWidth="1"/>
    <col min="8941" max="8941" width="24.625" style="1" customWidth="1"/>
    <col min="8942" max="8942" width="8.625" style="1" customWidth="1"/>
    <col min="8943" max="8944" width="9.625" style="1" customWidth="1"/>
    <col min="8945" max="8946" width="12.625" style="1" customWidth="1"/>
    <col min="8947" max="8947" width="3" style="1" customWidth="1"/>
    <col min="8948" max="8949" width="9.375" style="1" customWidth="1"/>
    <col min="8950" max="8971" width="9" style="1" customWidth="1"/>
    <col min="8972" max="9195" width="8.625" style="1"/>
    <col min="9196" max="9196" width="5.625" style="1" customWidth="1"/>
    <col min="9197" max="9197" width="24.625" style="1" customWidth="1"/>
    <col min="9198" max="9198" width="8.625" style="1" customWidth="1"/>
    <col min="9199" max="9200" width="9.625" style="1" customWidth="1"/>
    <col min="9201" max="9202" width="12.625" style="1" customWidth="1"/>
    <col min="9203" max="9203" width="3" style="1" customWidth="1"/>
    <col min="9204" max="9205" width="9.375" style="1" customWidth="1"/>
    <col min="9206" max="9227" width="9" style="1" customWidth="1"/>
    <col min="9228" max="9451" width="8.625" style="1"/>
    <col min="9452" max="9452" width="5.625" style="1" customWidth="1"/>
    <col min="9453" max="9453" width="24.625" style="1" customWidth="1"/>
    <col min="9454" max="9454" width="8.625" style="1" customWidth="1"/>
    <col min="9455" max="9456" width="9.625" style="1" customWidth="1"/>
    <col min="9457" max="9458" width="12.625" style="1" customWidth="1"/>
    <col min="9459" max="9459" width="3" style="1" customWidth="1"/>
    <col min="9460" max="9461" width="9.375" style="1" customWidth="1"/>
    <col min="9462" max="9483" width="9" style="1" customWidth="1"/>
    <col min="9484" max="9707" width="8.625" style="1"/>
    <col min="9708" max="9708" width="5.625" style="1" customWidth="1"/>
    <col min="9709" max="9709" width="24.625" style="1" customWidth="1"/>
    <col min="9710" max="9710" width="8.625" style="1" customWidth="1"/>
    <col min="9711" max="9712" width="9.625" style="1" customWidth="1"/>
    <col min="9713" max="9714" width="12.625" style="1" customWidth="1"/>
    <col min="9715" max="9715" width="3" style="1" customWidth="1"/>
    <col min="9716" max="9717" width="9.375" style="1" customWidth="1"/>
    <col min="9718" max="9739" width="9" style="1" customWidth="1"/>
    <col min="9740" max="9963" width="8.625" style="1"/>
    <col min="9964" max="9964" width="5.625" style="1" customWidth="1"/>
    <col min="9965" max="9965" width="24.625" style="1" customWidth="1"/>
    <col min="9966" max="9966" width="8.625" style="1" customWidth="1"/>
    <col min="9967" max="9968" width="9.625" style="1" customWidth="1"/>
    <col min="9969" max="9970" width="12.625" style="1" customWidth="1"/>
    <col min="9971" max="9971" width="3" style="1" customWidth="1"/>
    <col min="9972" max="9973" width="9.375" style="1" customWidth="1"/>
    <col min="9974" max="9995" width="9" style="1" customWidth="1"/>
    <col min="9996" max="10219" width="8.625" style="1"/>
    <col min="10220" max="10220" width="5.625" style="1" customWidth="1"/>
    <col min="10221" max="10221" width="24.625" style="1" customWidth="1"/>
    <col min="10222" max="10222" width="8.625" style="1" customWidth="1"/>
    <col min="10223" max="10224" width="9.625" style="1" customWidth="1"/>
    <col min="10225" max="10226" width="12.625" style="1" customWidth="1"/>
    <col min="10227" max="10227" width="3" style="1" customWidth="1"/>
    <col min="10228" max="10229" width="9.375" style="1" customWidth="1"/>
    <col min="10230" max="10251" width="9" style="1" customWidth="1"/>
    <col min="10252" max="10475" width="8.625" style="1"/>
    <col min="10476" max="10476" width="5.625" style="1" customWidth="1"/>
    <col min="10477" max="10477" width="24.625" style="1" customWidth="1"/>
    <col min="10478" max="10478" width="8.625" style="1" customWidth="1"/>
    <col min="10479" max="10480" width="9.625" style="1" customWidth="1"/>
    <col min="10481" max="10482" width="12.625" style="1" customWidth="1"/>
    <col min="10483" max="10483" width="3" style="1" customWidth="1"/>
    <col min="10484" max="10485" width="9.375" style="1" customWidth="1"/>
    <col min="10486" max="10507" width="9" style="1" customWidth="1"/>
    <col min="10508" max="10731" width="8.625" style="1"/>
    <col min="10732" max="10732" width="5.625" style="1" customWidth="1"/>
    <col min="10733" max="10733" width="24.625" style="1" customWidth="1"/>
    <col min="10734" max="10734" width="8.625" style="1" customWidth="1"/>
    <col min="10735" max="10736" width="9.625" style="1" customWidth="1"/>
    <col min="10737" max="10738" width="12.625" style="1" customWidth="1"/>
    <col min="10739" max="10739" width="3" style="1" customWidth="1"/>
    <col min="10740" max="10741" width="9.375" style="1" customWidth="1"/>
    <col min="10742" max="10763" width="9" style="1" customWidth="1"/>
    <col min="10764" max="10987" width="8.625" style="1"/>
    <col min="10988" max="10988" width="5.625" style="1" customWidth="1"/>
    <col min="10989" max="10989" width="24.625" style="1" customWidth="1"/>
    <col min="10990" max="10990" width="8.625" style="1" customWidth="1"/>
    <col min="10991" max="10992" width="9.625" style="1" customWidth="1"/>
    <col min="10993" max="10994" width="12.625" style="1" customWidth="1"/>
    <col min="10995" max="10995" width="3" style="1" customWidth="1"/>
    <col min="10996" max="10997" width="9.375" style="1" customWidth="1"/>
    <col min="10998" max="11019" width="9" style="1" customWidth="1"/>
    <col min="11020" max="11243" width="8.625" style="1"/>
    <col min="11244" max="11244" width="5.625" style="1" customWidth="1"/>
    <col min="11245" max="11245" width="24.625" style="1" customWidth="1"/>
    <col min="11246" max="11246" width="8.625" style="1" customWidth="1"/>
    <col min="11247" max="11248" width="9.625" style="1" customWidth="1"/>
    <col min="11249" max="11250" width="12.625" style="1" customWidth="1"/>
    <col min="11251" max="11251" width="3" style="1" customWidth="1"/>
    <col min="11252" max="11253" width="9.375" style="1" customWidth="1"/>
    <col min="11254" max="11275" width="9" style="1" customWidth="1"/>
    <col min="11276" max="11499" width="8.625" style="1"/>
    <col min="11500" max="11500" width="5.625" style="1" customWidth="1"/>
    <col min="11501" max="11501" width="24.625" style="1" customWidth="1"/>
    <col min="11502" max="11502" width="8.625" style="1" customWidth="1"/>
    <col min="11503" max="11504" width="9.625" style="1" customWidth="1"/>
    <col min="11505" max="11506" width="12.625" style="1" customWidth="1"/>
    <col min="11507" max="11507" width="3" style="1" customWidth="1"/>
    <col min="11508" max="11509" width="9.375" style="1" customWidth="1"/>
    <col min="11510" max="11531" width="9" style="1" customWidth="1"/>
    <col min="11532" max="11755" width="8.625" style="1"/>
    <col min="11756" max="11756" width="5.625" style="1" customWidth="1"/>
    <col min="11757" max="11757" width="24.625" style="1" customWidth="1"/>
    <col min="11758" max="11758" width="8.625" style="1" customWidth="1"/>
    <col min="11759" max="11760" width="9.625" style="1" customWidth="1"/>
    <col min="11761" max="11762" width="12.625" style="1" customWidth="1"/>
    <col min="11763" max="11763" width="3" style="1" customWidth="1"/>
    <col min="11764" max="11765" width="9.375" style="1" customWidth="1"/>
    <col min="11766" max="11787" width="9" style="1" customWidth="1"/>
    <col min="11788" max="12011" width="8.625" style="1"/>
    <col min="12012" max="12012" width="5.625" style="1" customWidth="1"/>
    <col min="12013" max="12013" width="24.625" style="1" customWidth="1"/>
    <col min="12014" max="12014" width="8.625" style="1" customWidth="1"/>
    <col min="12015" max="12016" width="9.625" style="1" customWidth="1"/>
    <col min="12017" max="12018" width="12.625" style="1" customWidth="1"/>
    <col min="12019" max="12019" width="3" style="1" customWidth="1"/>
    <col min="12020" max="12021" width="9.375" style="1" customWidth="1"/>
    <col min="12022" max="12043" width="9" style="1" customWidth="1"/>
    <col min="12044" max="12267" width="8.625" style="1"/>
    <col min="12268" max="12268" width="5.625" style="1" customWidth="1"/>
    <col min="12269" max="12269" width="24.625" style="1" customWidth="1"/>
    <col min="12270" max="12270" width="8.625" style="1" customWidth="1"/>
    <col min="12271" max="12272" width="9.625" style="1" customWidth="1"/>
    <col min="12273" max="12274" width="12.625" style="1" customWidth="1"/>
    <col min="12275" max="12275" width="3" style="1" customWidth="1"/>
    <col min="12276" max="12277" width="9.375" style="1" customWidth="1"/>
    <col min="12278" max="12299" width="9" style="1" customWidth="1"/>
    <col min="12300" max="12523" width="8.625" style="1"/>
    <col min="12524" max="12524" width="5.625" style="1" customWidth="1"/>
    <col min="12525" max="12525" width="24.625" style="1" customWidth="1"/>
    <col min="12526" max="12526" width="8.625" style="1" customWidth="1"/>
    <col min="12527" max="12528" width="9.625" style="1" customWidth="1"/>
    <col min="12529" max="12530" width="12.625" style="1" customWidth="1"/>
    <col min="12531" max="12531" width="3" style="1" customWidth="1"/>
    <col min="12532" max="12533" width="9.375" style="1" customWidth="1"/>
    <col min="12534" max="12555" width="9" style="1" customWidth="1"/>
    <col min="12556" max="12779" width="8.625" style="1"/>
    <col min="12780" max="12780" width="5.625" style="1" customWidth="1"/>
    <col min="12781" max="12781" width="24.625" style="1" customWidth="1"/>
    <col min="12782" max="12782" width="8.625" style="1" customWidth="1"/>
    <col min="12783" max="12784" width="9.625" style="1" customWidth="1"/>
    <col min="12785" max="12786" width="12.625" style="1" customWidth="1"/>
    <col min="12787" max="12787" width="3" style="1" customWidth="1"/>
    <col min="12788" max="12789" width="9.375" style="1" customWidth="1"/>
    <col min="12790" max="12811" width="9" style="1" customWidth="1"/>
    <col min="12812" max="13035" width="8.625" style="1"/>
    <col min="13036" max="13036" width="5.625" style="1" customWidth="1"/>
    <col min="13037" max="13037" width="24.625" style="1" customWidth="1"/>
    <col min="13038" max="13038" width="8.625" style="1" customWidth="1"/>
    <col min="13039" max="13040" width="9.625" style="1" customWidth="1"/>
    <col min="13041" max="13042" width="12.625" style="1" customWidth="1"/>
    <col min="13043" max="13043" width="3" style="1" customWidth="1"/>
    <col min="13044" max="13045" width="9.375" style="1" customWidth="1"/>
    <col min="13046" max="13067" width="9" style="1" customWidth="1"/>
    <col min="13068" max="13291" width="8.625" style="1"/>
    <col min="13292" max="13292" width="5.625" style="1" customWidth="1"/>
    <col min="13293" max="13293" width="24.625" style="1" customWidth="1"/>
    <col min="13294" max="13294" width="8.625" style="1" customWidth="1"/>
    <col min="13295" max="13296" width="9.625" style="1" customWidth="1"/>
    <col min="13297" max="13298" width="12.625" style="1" customWidth="1"/>
    <col min="13299" max="13299" width="3" style="1" customWidth="1"/>
    <col min="13300" max="13301" width="9.375" style="1" customWidth="1"/>
    <col min="13302" max="13323" width="9" style="1" customWidth="1"/>
    <col min="13324" max="13547" width="8.625" style="1"/>
    <col min="13548" max="13548" width="5.625" style="1" customWidth="1"/>
    <col min="13549" max="13549" width="24.625" style="1" customWidth="1"/>
    <col min="13550" max="13550" width="8.625" style="1" customWidth="1"/>
    <col min="13551" max="13552" width="9.625" style="1" customWidth="1"/>
    <col min="13553" max="13554" width="12.625" style="1" customWidth="1"/>
    <col min="13555" max="13555" width="3" style="1" customWidth="1"/>
    <col min="13556" max="13557" width="9.375" style="1" customWidth="1"/>
    <col min="13558" max="13579" width="9" style="1" customWidth="1"/>
    <col min="13580" max="13803" width="8.625" style="1"/>
    <col min="13804" max="13804" width="5.625" style="1" customWidth="1"/>
    <col min="13805" max="13805" width="24.625" style="1" customWidth="1"/>
    <col min="13806" max="13806" width="8.625" style="1" customWidth="1"/>
    <col min="13807" max="13808" width="9.625" style="1" customWidth="1"/>
    <col min="13809" max="13810" width="12.625" style="1" customWidth="1"/>
    <col min="13811" max="13811" width="3" style="1" customWidth="1"/>
    <col min="13812" max="13813" width="9.375" style="1" customWidth="1"/>
    <col min="13814" max="13835" width="9" style="1" customWidth="1"/>
    <col min="13836" max="14059" width="8.625" style="1"/>
    <col min="14060" max="14060" width="5.625" style="1" customWidth="1"/>
    <col min="14061" max="14061" width="24.625" style="1" customWidth="1"/>
    <col min="14062" max="14062" width="8.625" style="1" customWidth="1"/>
    <col min="14063" max="14064" width="9.625" style="1" customWidth="1"/>
    <col min="14065" max="14066" width="12.625" style="1" customWidth="1"/>
    <col min="14067" max="14067" width="3" style="1" customWidth="1"/>
    <col min="14068" max="14069" width="9.375" style="1" customWidth="1"/>
    <col min="14070" max="14091" width="9" style="1" customWidth="1"/>
    <col min="14092" max="14315" width="8.625" style="1"/>
    <col min="14316" max="14316" width="5.625" style="1" customWidth="1"/>
    <col min="14317" max="14317" width="24.625" style="1" customWidth="1"/>
    <col min="14318" max="14318" width="8.625" style="1" customWidth="1"/>
    <col min="14319" max="14320" width="9.625" style="1" customWidth="1"/>
    <col min="14321" max="14322" width="12.625" style="1" customWidth="1"/>
    <col min="14323" max="14323" width="3" style="1" customWidth="1"/>
    <col min="14324" max="14325" width="9.375" style="1" customWidth="1"/>
    <col min="14326" max="14347" width="9" style="1" customWidth="1"/>
    <col min="14348" max="14571" width="8.625" style="1"/>
    <col min="14572" max="14572" width="5.625" style="1" customWidth="1"/>
    <col min="14573" max="14573" width="24.625" style="1" customWidth="1"/>
    <col min="14574" max="14574" width="8.625" style="1" customWidth="1"/>
    <col min="14575" max="14576" width="9.625" style="1" customWidth="1"/>
    <col min="14577" max="14578" width="12.625" style="1" customWidth="1"/>
    <col min="14579" max="14579" width="3" style="1" customWidth="1"/>
    <col min="14580" max="14581" width="9.375" style="1" customWidth="1"/>
    <col min="14582" max="14603" width="9" style="1" customWidth="1"/>
    <col min="14604" max="14827" width="8.625" style="1"/>
    <col min="14828" max="14828" width="5.625" style="1" customWidth="1"/>
    <col min="14829" max="14829" width="24.625" style="1" customWidth="1"/>
    <col min="14830" max="14830" width="8.625" style="1" customWidth="1"/>
    <col min="14831" max="14832" width="9.625" style="1" customWidth="1"/>
    <col min="14833" max="14834" width="12.625" style="1" customWidth="1"/>
    <col min="14835" max="14835" width="3" style="1" customWidth="1"/>
    <col min="14836" max="14837" width="9.375" style="1" customWidth="1"/>
    <col min="14838" max="14859" width="9" style="1" customWidth="1"/>
    <col min="14860" max="15083" width="8.625" style="1"/>
    <col min="15084" max="15084" width="5.625" style="1" customWidth="1"/>
    <col min="15085" max="15085" width="24.625" style="1" customWidth="1"/>
    <col min="15086" max="15086" width="8.625" style="1" customWidth="1"/>
    <col min="15087" max="15088" width="9.625" style="1" customWidth="1"/>
    <col min="15089" max="15090" width="12.625" style="1" customWidth="1"/>
    <col min="15091" max="15091" width="3" style="1" customWidth="1"/>
    <col min="15092" max="15093" width="9.375" style="1" customWidth="1"/>
    <col min="15094" max="15115" width="9" style="1" customWidth="1"/>
    <col min="15116" max="15339" width="8.625" style="1"/>
    <col min="15340" max="15340" width="5.625" style="1" customWidth="1"/>
    <col min="15341" max="15341" width="24.625" style="1" customWidth="1"/>
    <col min="15342" max="15342" width="8.625" style="1" customWidth="1"/>
    <col min="15343" max="15344" width="9.625" style="1" customWidth="1"/>
    <col min="15345" max="15346" width="12.625" style="1" customWidth="1"/>
    <col min="15347" max="15347" width="3" style="1" customWidth="1"/>
    <col min="15348" max="15349" width="9.375" style="1" customWidth="1"/>
    <col min="15350" max="15371" width="9" style="1" customWidth="1"/>
    <col min="15372" max="15595" width="8.625" style="1"/>
    <col min="15596" max="15596" width="5.625" style="1" customWidth="1"/>
    <col min="15597" max="15597" width="24.625" style="1" customWidth="1"/>
    <col min="15598" max="15598" width="8.625" style="1" customWidth="1"/>
    <col min="15599" max="15600" width="9.625" style="1" customWidth="1"/>
    <col min="15601" max="15602" width="12.625" style="1" customWidth="1"/>
    <col min="15603" max="15603" width="3" style="1" customWidth="1"/>
    <col min="15604" max="15605" width="9.375" style="1" customWidth="1"/>
    <col min="15606" max="15627" width="9" style="1" customWidth="1"/>
    <col min="15628" max="15851" width="8.625" style="1"/>
    <col min="15852" max="15852" width="5.625" style="1" customWidth="1"/>
    <col min="15853" max="15853" width="24.625" style="1" customWidth="1"/>
    <col min="15854" max="15854" width="8.625" style="1" customWidth="1"/>
    <col min="15855" max="15856" width="9.625" style="1" customWidth="1"/>
    <col min="15857" max="15858" width="12.625" style="1" customWidth="1"/>
    <col min="15859" max="15859" width="3" style="1" customWidth="1"/>
    <col min="15860" max="15861" width="9.375" style="1" customWidth="1"/>
    <col min="15862" max="15883" width="9" style="1" customWidth="1"/>
    <col min="15884" max="16107" width="8.625" style="1"/>
    <col min="16108" max="16108" width="5.625" style="1" customWidth="1"/>
    <col min="16109" max="16109" width="24.625" style="1" customWidth="1"/>
    <col min="16110" max="16110" width="8.625" style="1" customWidth="1"/>
    <col min="16111" max="16112" width="9.625" style="1" customWidth="1"/>
    <col min="16113" max="16114" width="12.625" style="1" customWidth="1"/>
    <col min="16115" max="16115" width="3" style="1" customWidth="1"/>
    <col min="16116" max="16117" width="9.375" style="1" customWidth="1"/>
    <col min="16118" max="16139" width="9" style="1" customWidth="1"/>
    <col min="16140" max="16384" width="8.625" style="1"/>
  </cols>
  <sheetData>
    <row r="1" ht="30" customHeight="1" spans="1:7">
      <c r="A1" s="2" t="s">
        <v>186</v>
      </c>
      <c r="B1" s="2"/>
      <c r="C1" s="2"/>
      <c r="D1" s="2"/>
      <c r="E1" s="2"/>
      <c r="F1" s="2"/>
      <c r="G1" s="2"/>
    </row>
    <row r="2" ht="26.1" customHeight="1" spans="1:7">
      <c r="A2" s="3" t="s">
        <v>187</v>
      </c>
      <c r="B2" s="3"/>
      <c r="C2" s="3"/>
      <c r="D2" s="3"/>
      <c r="E2" s="3"/>
      <c r="F2" s="3"/>
      <c r="G2" s="3"/>
    </row>
    <row r="3" ht="42" customHeight="1" spans="1:7">
      <c r="A3" s="4" t="s">
        <v>2</v>
      </c>
      <c r="B3" s="4" t="s">
        <v>3</v>
      </c>
      <c r="C3" s="4" t="s">
        <v>188</v>
      </c>
      <c r="D3" s="4" t="s">
        <v>189</v>
      </c>
      <c r="E3" s="5" t="s">
        <v>190</v>
      </c>
      <c r="F3" s="5" t="s">
        <v>191</v>
      </c>
      <c r="G3" s="4" t="s">
        <v>5</v>
      </c>
    </row>
    <row r="4" ht="42" customHeight="1" spans="1:7">
      <c r="A4" s="6">
        <v>1</v>
      </c>
      <c r="B4" s="7" t="s">
        <v>192</v>
      </c>
      <c r="C4" s="6" t="s">
        <v>193</v>
      </c>
      <c r="D4" s="6">
        <v>1</v>
      </c>
      <c r="E4" s="8">
        <v>25000</v>
      </c>
      <c r="F4" s="9">
        <f t="shared" ref="F4:F10" si="0">D4*E4</f>
        <v>25000</v>
      </c>
      <c r="G4" s="10"/>
    </row>
    <row r="5" ht="42" customHeight="1" spans="1:7">
      <c r="A5" s="6">
        <v>2</v>
      </c>
      <c r="B5" s="11" t="s">
        <v>194</v>
      </c>
      <c r="C5" s="6" t="s">
        <v>193</v>
      </c>
      <c r="D5" s="6">
        <v>1</v>
      </c>
      <c r="E5" s="9">
        <v>20000</v>
      </c>
      <c r="F5" s="9">
        <f t="shared" si="0"/>
        <v>20000</v>
      </c>
      <c r="G5" s="12"/>
    </row>
    <row r="6" ht="42" customHeight="1" spans="1:7">
      <c r="A6" s="6">
        <v>4</v>
      </c>
      <c r="B6" s="7" t="s">
        <v>195</v>
      </c>
      <c r="C6" s="6" t="s">
        <v>193</v>
      </c>
      <c r="D6" s="6">
        <v>1</v>
      </c>
      <c r="E6" s="9">
        <v>30000</v>
      </c>
      <c r="F6" s="9">
        <f t="shared" si="0"/>
        <v>30000</v>
      </c>
      <c r="G6" s="13"/>
    </row>
    <row r="7" ht="42" customHeight="1" spans="1:7">
      <c r="A7" s="6">
        <v>5</v>
      </c>
      <c r="B7" s="7" t="s">
        <v>196</v>
      </c>
      <c r="C7" s="6" t="s">
        <v>193</v>
      </c>
      <c r="D7" s="6">
        <v>1</v>
      </c>
      <c r="E7" s="9">
        <v>15000</v>
      </c>
      <c r="F7" s="9">
        <f t="shared" si="0"/>
        <v>15000</v>
      </c>
      <c r="G7" s="13"/>
    </row>
    <row r="8" ht="42" customHeight="1" spans="1:7">
      <c r="A8" s="6">
        <v>6</v>
      </c>
      <c r="B8" s="7" t="s">
        <v>197</v>
      </c>
      <c r="C8" s="6" t="s">
        <v>193</v>
      </c>
      <c r="D8" s="6">
        <v>1</v>
      </c>
      <c r="E8" s="9">
        <v>0</v>
      </c>
      <c r="F8" s="9">
        <f t="shared" si="0"/>
        <v>0</v>
      </c>
      <c r="G8" s="13"/>
    </row>
    <row r="9" ht="42" customHeight="1" spans="1:7">
      <c r="A9" s="6">
        <v>7</v>
      </c>
      <c r="B9" s="11" t="s">
        <v>198</v>
      </c>
      <c r="C9" s="6" t="s">
        <v>193</v>
      </c>
      <c r="D9" s="6">
        <v>1</v>
      </c>
      <c r="E9" s="9">
        <v>5000</v>
      </c>
      <c r="F9" s="9">
        <f t="shared" si="0"/>
        <v>5000</v>
      </c>
      <c r="G9" s="12"/>
    </row>
    <row r="10" ht="42" customHeight="1" spans="1:7">
      <c r="A10" s="6">
        <v>8</v>
      </c>
      <c r="B10" s="11" t="s">
        <v>199</v>
      </c>
      <c r="C10" s="6" t="s">
        <v>193</v>
      </c>
      <c r="D10" s="6">
        <v>1</v>
      </c>
      <c r="E10" s="9">
        <v>0</v>
      </c>
      <c r="F10" s="9">
        <f t="shared" si="0"/>
        <v>0</v>
      </c>
      <c r="G10" s="14"/>
    </row>
    <row r="11" ht="42" customHeight="1" spans="1:7">
      <c r="A11" s="6"/>
      <c r="B11" s="11"/>
      <c r="C11" s="6"/>
      <c r="D11" s="6"/>
      <c r="E11" s="9"/>
      <c r="F11" s="9"/>
      <c r="G11" s="14"/>
    </row>
    <row r="12" ht="42" customHeight="1" spans="1:7">
      <c r="A12" s="6">
        <v>9</v>
      </c>
      <c r="B12" s="15" t="s">
        <v>200</v>
      </c>
      <c r="C12" s="16"/>
      <c r="D12" s="16"/>
      <c r="E12" s="8"/>
      <c r="F12" s="8">
        <f>SUM(F4:F10)</f>
        <v>95000</v>
      </c>
      <c r="G12" s="17"/>
    </row>
    <row r="13" ht="27" customHeight="1" spans="1:7">
      <c r="A13" s="18" t="s">
        <v>201</v>
      </c>
      <c r="B13" s="18"/>
      <c r="C13" s="18"/>
      <c r="D13" s="18"/>
      <c r="E13" s="18"/>
      <c r="F13" s="18"/>
      <c r="G13" s="18"/>
    </row>
  </sheetData>
  <autoFilter ref="A3:G13">
    <extLst/>
  </autoFilter>
  <mergeCells count="3">
    <mergeCell ref="A1:G1"/>
    <mergeCell ref="A2:G2"/>
    <mergeCell ref="A13:G13"/>
  </mergeCells>
  <printOptions horizontalCentered="1"/>
  <pageMargins left="0.118055555555556" right="0.118055555555556" top="0.393055555555556" bottom="0.118055555555556" header="0.511805555555556" footer="0.511805555555556"/>
  <pageSetup paperSize="9" scale="72" firstPageNumber="4294963191"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编制及报价说明</vt:lpstr>
      <vt:lpstr>安装工程量清单明细表</vt:lpstr>
      <vt:lpstr>土建工程量清单明细表</vt:lpstr>
      <vt:lpstr>措施项目清单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guoce60101</dc:creator>
  <cp:lastModifiedBy>\為妳着蒾↘™</cp:lastModifiedBy>
  <dcterms:created xsi:type="dcterms:W3CDTF">2020-10-30T00:44:00Z</dcterms:created>
  <dcterms:modified xsi:type="dcterms:W3CDTF">2021-01-15T09:49:51Z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